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6" windowHeight="7752"/>
  </bookViews>
  <sheets>
    <sheet name="Tablero" sheetId="4" r:id="rId1"/>
    <sheet name="Formato" sheetId="7" r:id="rId2"/>
  </sheets>
  <definedNames>
    <definedName name="_xlnm.Print_Area" localSheetId="0">Tablero!$A:$Q</definedName>
  </definedNames>
  <calcPr calcId="152511"/>
</workbook>
</file>

<file path=xl/calcChain.xml><?xml version="1.0" encoding="utf-8"?>
<calcChain xmlns="http://schemas.openxmlformats.org/spreadsheetml/2006/main">
  <c r="H14" i="4" l="1"/>
  <c r="G38" i="4" l="1"/>
  <c r="C38" i="4"/>
  <c r="B38" i="4"/>
  <c r="H37" i="4"/>
  <c r="A63" i="4"/>
  <c r="B89" i="4" l="1"/>
  <c r="C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A50" i="4"/>
  <c r="A75" i="4" s="1"/>
  <c r="A51" i="4"/>
  <c r="A76" i="4" s="1"/>
  <c r="A52" i="4"/>
  <c r="A77" i="4" s="1"/>
  <c r="A53" i="4"/>
  <c r="A78" i="4" s="1"/>
  <c r="A54" i="4"/>
  <c r="A79" i="4" s="1"/>
  <c r="A55" i="4"/>
  <c r="A80" i="4" s="1"/>
  <c r="A56" i="4"/>
  <c r="A81" i="4" s="1"/>
  <c r="A57" i="4"/>
  <c r="A82" i="4" s="1"/>
  <c r="A58" i="4"/>
  <c r="A83" i="4" s="1"/>
  <c r="A59" i="4"/>
  <c r="A84" i="4" s="1"/>
  <c r="A60" i="4"/>
  <c r="A85" i="4" s="1"/>
  <c r="A61" i="4"/>
  <c r="A86" i="4" s="1"/>
  <c r="A62" i="4"/>
  <c r="A87" i="4" s="1"/>
  <c r="A88" i="4"/>
  <c r="H18" i="4"/>
  <c r="A49" i="4"/>
  <c r="A74" i="4" s="1"/>
  <c r="C40" i="4"/>
  <c r="H40" i="4" s="1"/>
  <c r="H41" i="4" s="1"/>
  <c r="F38" i="4"/>
  <c r="E38" i="4"/>
  <c r="D38" i="4"/>
  <c r="H36" i="4"/>
  <c r="H35" i="4"/>
  <c r="H34" i="4"/>
  <c r="H33" i="4"/>
  <c r="H32" i="4"/>
  <c r="H31" i="4"/>
  <c r="D20" i="4"/>
  <c r="H19" i="4"/>
  <c r="H17" i="4"/>
  <c r="H16" i="4"/>
  <c r="H15" i="4"/>
  <c r="H13" i="4"/>
  <c r="H12" i="4"/>
  <c r="H11" i="4"/>
  <c r="H10" i="4"/>
  <c r="H9" i="4"/>
  <c r="H8" i="4"/>
  <c r="H7" i="4"/>
  <c r="H6" i="4"/>
  <c r="H5" i="4"/>
  <c r="B20" i="4"/>
  <c r="C20" i="4"/>
  <c r="E20" i="4"/>
  <c r="F20" i="4"/>
  <c r="G20" i="4"/>
  <c r="C22" i="4"/>
  <c r="H22" i="4" s="1"/>
  <c r="B90" i="4" l="1"/>
  <c r="E90" i="4"/>
  <c r="E91" i="4" s="1"/>
  <c r="H23" i="4"/>
  <c r="C66" i="4"/>
  <c r="F66" i="4" s="1"/>
  <c r="F67" i="4" l="1"/>
  <c r="G14" i="7"/>
</calcChain>
</file>

<file path=xl/sharedStrings.xml><?xml version="1.0" encoding="utf-8"?>
<sst xmlns="http://schemas.openxmlformats.org/spreadsheetml/2006/main" count="101" uniqueCount="86">
  <si>
    <t>TABLERO DE INDICADORES DEL MATRIMONIO SECRETARIO DIOCESANO DE ÁREA VI</t>
  </si>
  <si>
    <t>INDICADOR 1.- Porcentaje de capacitación de Matrimonios Responsables de Área VI de Sector.</t>
  </si>
  <si>
    <t>CAPACITACIONES TOMADAS POR MATRIMONIOS SECRETARIOS DE ÁREA VI</t>
  </si>
  <si>
    <t>PORCENTAJE DE CAPACITACIÓN DE MATRIMONIOS DE ÁREA VI DE SECTOR
META: 100%</t>
  </si>
  <si>
    <t>SECTOR</t>
  </si>
  <si>
    <t>CIP I Y II</t>
  </si>
  <si>
    <t>TM</t>
  </si>
  <si>
    <t>SHEZ</t>
  </si>
  <si>
    <t>MO</t>
  </si>
  <si>
    <t>TPD</t>
  </si>
  <si>
    <t>SHECS</t>
  </si>
  <si>
    <t>%CAP</t>
  </si>
  <si>
    <t>San Felipe de Jesús</t>
  </si>
  <si>
    <t>San Juan Bosco</t>
  </si>
  <si>
    <t>Sagrada Familia</t>
  </si>
  <si>
    <t>San Fco. Javier</t>
  </si>
  <si>
    <t>Cruz del Apostolado</t>
  </si>
  <si>
    <t>El Refugio</t>
  </si>
  <si>
    <t>Santa Ana</t>
  </si>
  <si>
    <t>Guadalupe</t>
  </si>
  <si>
    <t>Ma. Reyna I</t>
  </si>
  <si>
    <t xml:space="preserve">Ma. Reyna II </t>
  </si>
  <si>
    <t>San Rafael</t>
  </si>
  <si>
    <t xml:space="preserve">Marin </t>
  </si>
  <si>
    <t>Santa Catarina</t>
  </si>
  <si>
    <t>Natividad del Señor</t>
  </si>
  <si>
    <t>SUMAS</t>
  </si>
  <si>
    <t xml:space="preserve">Total de Sectores: </t>
  </si>
  <si>
    <t>RESULTADO</t>
  </si>
  <si>
    <t>CALIFICACIÓN</t>
  </si>
  <si>
    <t>INDICADOR 2.-Porcentaje de capacitación de miembros del ECJD</t>
  </si>
  <si>
    <t>CAPACITACIONES TOMADAS POR EL ECJD</t>
  </si>
  <si>
    <t>PORCENTAJE DE CAPACITACIÓN DEL ECJD
META: 100%</t>
  </si>
  <si>
    <t>ECJD</t>
  </si>
  <si>
    <t>CIP-JUV  
I Y II</t>
  </si>
  <si>
    <t>SHEZ - JUV</t>
  </si>
  <si>
    <t>MO - JUV</t>
  </si>
  <si>
    <t>SHECD - JUV</t>
  </si>
  <si>
    <t>JCD</t>
  </si>
  <si>
    <t>ÁREA I</t>
  </si>
  <si>
    <t>ÁREA II</t>
  </si>
  <si>
    <t>ÁREA III</t>
  </si>
  <si>
    <t>ÁREA IV</t>
  </si>
  <si>
    <t>ÁREA V</t>
  </si>
  <si>
    <t>Total de miembros del ECJD:</t>
  </si>
  <si>
    <t>INDICADOR 3.- Porcentaje de sectores que cuentan con MFC Juvenil</t>
  </si>
  <si>
    <t>SECTORES CON ÁREA JUVENIL</t>
  </si>
  <si>
    <t>PORCENTAJE DE SECTORES QUE CUENTAN CON AREA JUVENIL
META: 100%</t>
  </si>
  <si>
    <t>Membresia Juvenil</t>
  </si>
  <si>
    <t>%</t>
  </si>
  <si>
    <t xml:space="preserve">Total Sectores : </t>
  </si>
  <si>
    <t>INDICADOR 4.- Porcentaje de equipos zonales (JyA), que cuentan con matrimonios de servicio</t>
  </si>
  <si>
    <t>EQUIPOS ZONALES DE ADOLESCENTES Y JOVENES</t>
  </si>
  <si>
    <t>EQUIPOS ZONALES ADOLESCENTES</t>
  </si>
  <si>
    <t>EQUIPOS ZONALES JOVENES</t>
  </si>
  <si>
    <t>MATRIMONIOS SERVICIO</t>
  </si>
  <si>
    <t xml:space="preserve">% </t>
  </si>
  <si>
    <t>Sectores:</t>
  </si>
  <si>
    <t>Resultado</t>
  </si>
  <si>
    <t>Calificación</t>
  </si>
  <si>
    <t>Movimiento Familiar Cristiano</t>
  </si>
  <si>
    <t>Matrimonio Secretario Diocesano de Área VI</t>
  </si>
  <si>
    <t>Hoja de evaluación</t>
  </si>
  <si>
    <t xml:space="preserve">Nota: Este formato será llenado por el matrimonio Secretario Diocesano de Área VI  y entregado al matrimonio Presidente Diocesano para su revisión y análisis, anexando copia de las fuentes de información utilizadas. </t>
  </si>
  <si>
    <t>Indicadores</t>
  </si>
  <si>
    <t>Fórmula</t>
  </si>
  <si>
    <t>Fuente de información</t>
  </si>
  <si>
    <t>Pond.</t>
  </si>
  <si>
    <t>Porcentaje de capacitacion de matrimonios Responsables de Área VI de Sector (RA-VI)</t>
  </si>
  <si>
    <t>[Suma de capacitaciones de RA-VI / (número de matrimonios RA-VI por 6)] x 100</t>
  </si>
  <si>
    <t>Base de Datos Diocesana - Registro de capacitaciones - Formato S-11</t>
  </si>
  <si>
    <t>Porcentaje de capacitación de miembros del ECJD.</t>
  </si>
  <si>
    <t>[Suma de capacitaciones del ECJD / (número de integrantes del ECJD por 7) ] x 100</t>
  </si>
  <si>
    <t xml:space="preserve">Base de Datos Juvenil Diocesana - Registro de capacitaciones </t>
  </si>
  <si>
    <t>Porcentaje de sectores que cuentan con MFC Juvenil</t>
  </si>
  <si>
    <t>(Cantidad de Sectores con MFCJ en la Diócesis / número total de Sectores en la Diócesis) x 100</t>
  </si>
  <si>
    <t>Base de Datos Juvenil Diocesana - Directorio</t>
  </si>
  <si>
    <t>Porcentaje de equipos zonales (JyA), que cuentan con matrimonios de servicio</t>
  </si>
  <si>
    <t>Cantidad de matrimonios de servicio que apoyan las reuniones zonales / cantidad de equipos zonales en la Diócesis</t>
  </si>
  <si>
    <t>Información del Joven Secretario Diocesano de Area I</t>
  </si>
  <si>
    <t>SUMA</t>
  </si>
  <si>
    <t>Nombre del Secretario Diocesano de Área VI: ______________________________  Ciclo Evaluado: __________________    Diócesis:___________________________________</t>
  </si>
  <si>
    <t>ÁREA VI</t>
  </si>
  <si>
    <t>OK</t>
  </si>
  <si>
    <t>NUEVO SECTOR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</si>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</sst>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92">
    <xf numFmtId="0" fontId="0" fillId="0" borderId="0" xfId="0"/>
    <xf numFmtId="0" fontId="7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0" fontId="9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16" fillId="0" borderId="1" xfId="0" applyFont="1" applyFill="1" applyBorder="1" applyAlignment="1" applyProtection="1">
      <alignment vertical="center" wrapText="1"/>
    </xf>
    <xf numFmtId="0" fontId="16" fillId="6" borderId="1" xfId="0" applyFont="1" applyFill="1" applyBorder="1" applyAlignment="1" applyProtection="1">
      <alignment vertical="center" wrapText="1"/>
    </xf>
    <xf numFmtId="2" fontId="9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1" applyNumberFormat="1" applyFont="1" applyFill="1" applyBorder="1" applyAlignment="1" applyProtection="1">
      <alignment horizontal="center" vertical="center" wrapText="1"/>
    </xf>
    <xf numFmtId="2" fontId="17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2" fontId="9" fillId="0" borderId="0" xfId="0" applyNumberFormat="1" applyFont="1" applyFill="1" applyBorder="1" applyAlignment="1" applyProtection="1">
      <alignment horizontal="center" vertical="center" wrapText="1"/>
    </xf>
    <xf numFmtId="1" fontId="17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wrapText="1"/>
    </xf>
    <xf numFmtId="2" fontId="17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0" xfId="0" applyFont="1" applyFill="1" applyAlignment="1" applyProtection="1">
      <alignment wrapText="1"/>
    </xf>
    <xf numFmtId="0" fontId="9" fillId="6" borderId="0" xfId="0" applyFont="1" applyFill="1" applyProtection="1"/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2" borderId="0" xfId="0" applyFont="1" applyFill="1" applyProtection="1"/>
    <xf numFmtId="0" fontId="2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9" fontId="0" fillId="4" borderId="0" xfId="1" applyFont="1" applyFill="1" applyAlignment="1" applyProtection="1">
      <alignment horizontal="center"/>
    </xf>
    <xf numFmtId="0" fontId="0" fillId="2" borderId="0" xfId="0" applyFill="1" applyProtection="1"/>
    <xf numFmtId="1" fontId="2" fillId="3" borderId="0" xfId="1" applyNumberFormat="1" applyFont="1" applyFill="1" applyAlignment="1" applyProtection="1">
      <alignment horizontal="left"/>
    </xf>
    <xf numFmtId="1" fontId="0" fillId="3" borderId="0" xfId="1" applyNumberFormat="1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center" vertical="center"/>
    </xf>
    <xf numFmtId="9" fontId="2" fillId="3" borderId="0" xfId="1" applyFont="1" applyFill="1" applyAlignment="1" applyProtection="1">
      <alignment horizontal="center"/>
    </xf>
    <xf numFmtId="0" fontId="0" fillId="0" borderId="0" xfId="0" applyFont="1" applyProtection="1"/>
    <xf numFmtId="164" fontId="0" fillId="0" borderId="0" xfId="0" applyNumberFormat="1" applyFont="1" applyProtection="1"/>
    <xf numFmtId="1" fontId="0" fillId="0" borderId="0" xfId="1" applyNumberFormat="1" applyFont="1" applyFill="1" applyAlignment="1" applyProtection="1">
      <alignment horizontal="center"/>
    </xf>
    <xf numFmtId="164" fontId="2" fillId="4" borderId="0" xfId="0" applyNumberFormat="1" applyFont="1" applyFill="1" applyAlignment="1" applyProtection="1">
      <alignment horizontal="center" vertical="center"/>
    </xf>
    <xf numFmtId="0" fontId="0" fillId="5" borderId="0" xfId="0" applyFill="1" applyProtection="1"/>
    <xf numFmtId="0" fontId="3" fillId="5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 wrapText="1"/>
    </xf>
    <xf numFmtId="0" fontId="18" fillId="0" borderId="0" xfId="0" applyFont="1" applyAlignment="1" applyProtection="1">
      <alignment vertical="center"/>
    </xf>
    <xf numFmtId="2" fontId="2" fillId="4" borderId="0" xfId="0" applyNumberFormat="1" applyFont="1" applyFill="1" applyAlignment="1" applyProtection="1">
      <alignment horizontal="center" vertical="center"/>
    </xf>
    <xf numFmtId="2" fontId="0" fillId="0" borderId="0" xfId="0" applyNumberFormat="1" applyFont="1" applyProtection="1"/>
    <xf numFmtId="165" fontId="2" fillId="3" borderId="0" xfId="1" applyNumberFormat="1" applyFont="1" applyFill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horizontal="center" wrapText="1"/>
    </xf>
    <xf numFmtId="9" fontId="3" fillId="4" borderId="0" xfId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10" fontId="2" fillId="2" borderId="0" xfId="0" applyNumberFormat="1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1" fontId="2" fillId="3" borderId="0" xfId="1" applyNumberFormat="1" applyFont="1" applyFill="1" applyAlignment="1" applyProtection="1">
      <alignment horizontal="center"/>
    </xf>
    <xf numFmtId="0" fontId="3" fillId="4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1" fontId="2" fillId="0" borderId="0" xfId="0" applyNumberFormat="1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</xf>
    <xf numFmtId="1" fontId="19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</xf>
    <xf numFmtId="10" fontId="3" fillId="3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20" fillId="0" borderId="0" xfId="0" applyFont="1" applyFill="1" applyAlignment="1" applyProtection="1">
      <alignment horizontal="left" wrapText="1"/>
      <protection locked="0"/>
    </xf>
    <xf numFmtId="0" fontId="8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1" fillId="0" borderId="2" xfId="0" applyFont="1" applyFill="1" applyBorder="1" applyAlignment="1" applyProtection="1">
      <alignment horizontal="center" wrapText="1"/>
    </xf>
    <xf numFmtId="0" fontId="13" fillId="4" borderId="1" xfId="0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2"/>
    <cellStyle name="Normal 3" xfId="3"/>
    <cellStyle name="Porcentaje" xfId="1" builtinId="5"/>
  </cellStyles>
  <dxfs count="0"/>
  <tableStyles count="0" defaultTableStyle="TableStyleMedium2" defaultPivotStyle="PivotStyleMedium9"/>
  <colors>
    <mruColors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Tablero!$H$4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Tablero!$A$5:$A$19</c:f>
              <c:strCache>
                <c:ptCount val="15"/>
                <c:pt idx="0">
                  <c:v>San Felipe de Jesús</c:v>
                </c:pt>
                <c:pt idx="1">
                  <c:v>San Juan Bosco</c:v>
                </c:pt>
                <c:pt idx="2">
                  <c:v>Sagrada Familia</c:v>
                </c:pt>
                <c:pt idx="3">
                  <c:v>San Fco. Javier</c:v>
                </c:pt>
                <c:pt idx="4">
                  <c:v>Cruz del Apostolado</c:v>
                </c:pt>
                <c:pt idx="5">
                  <c:v>El Refugio</c:v>
                </c:pt>
                <c:pt idx="6">
                  <c:v>Santa Ana</c:v>
                </c:pt>
                <c:pt idx="7">
                  <c:v>Guadalupe</c:v>
                </c:pt>
                <c:pt idx="8">
                  <c:v>Ma. Reyna I</c:v>
                </c:pt>
                <c:pt idx="9">
                  <c:v>NUEVO SECTOR</c:v>
                </c:pt>
                <c:pt idx="10">
                  <c:v>Ma. Reyna II </c:v>
                </c:pt>
                <c:pt idx="11">
                  <c:v>San Rafael</c:v>
                </c:pt>
                <c:pt idx="12">
                  <c:v>Marin </c:v>
                </c:pt>
                <c:pt idx="13">
                  <c:v>Santa Catarina</c:v>
                </c:pt>
                <c:pt idx="14">
                  <c:v>Natividad del Señor</c:v>
                </c:pt>
              </c:strCache>
            </c:strRef>
          </c:cat>
          <c:val>
            <c:numRef>
              <c:f>Tablero!$H$5:$H$19</c:f>
              <c:numCache>
                <c:formatCode>0%</c:formatCode>
                <c:ptCount val="15"/>
                <c:pt idx="0">
                  <c:v>0.16666666666666666</c:v>
                </c:pt>
                <c:pt idx="1">
                  <c:v>0</c:v>
                </c:pt>
                <c:pt idx="2">
                  <c:v>0.33333333333333331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7A-4AAF-A0A6-87F86BAA8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93314000"/>
        <c:axId val="793298768"/>
      </c:barChart>
      <c:catAx>
        <c:axId val="793314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7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93298768"/>
        <c:crosses val="autoZero"/>
        <c:auto val="1"/>
        <c:lblAlgn val="ctr"/>
        <c:lblOffset val="100"/>
        <c:noMultiLvlLbl val="0"/>
      </c:catAx>
      <c:valAx>
        <c:axId val="7932987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93314000"/>
        <c:crosses val="autoZero"/>
        <c:crossBetween val="between"/>
        <c:majorUnit val="0.2"/>
        <c:min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Tablero!$B$73</c:f>
              <c:strCache>
                <c:ptCount val="1"/>
                <c:pt idx="0">
                  <c:v>EQUIPOS ZONALES ADOLESCENTES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Tablero!$A$74:$A$88</c:f>
              <c:strCache>
                <c:ptCount val="15"/>
                <c:pt idx="0">
                  <c:v>San Felipe de Jesús</c:v>
                </c:pt>
                <c:pt idx="1">
                  <c:v>San Juan Bosco</c:v>
                </c:pt>
                <c:pt idx="2">
                  <c:v>Sagrada Familia</c:v>
                </c:pt>
                <c:pt idx="3">
                  <c:v>San Fco. Javier</c:v>
                </c:pt>
                <c:pt idx="4">
                  <c:v>Cruz del Apostolado</c:v>
                </c:pt>
                <c:pt idx="5">
                  <c:v>El Refugio</c:v>
                </c:pt>
                <c:pt idx="6">
                  <c:v>Santa Ana</c:v>
                </c:pt>
                <c:pt idx="7">
                  <c:v>Guadalupe</c:v>
                </c:pt>
                <c:pt idx="8">
                  <c:v>Ma. Reyna I</c:v>
                </c:pt>
                <c:pt idx="9">
                  <c:v>Ma. Reyna II </c:v>
                </c:pt>
                <c:pt idx="10">
                  <c:v>San Rafael</c:v>
                </c:pt>
                <c:pt idx="11">
                  <c:v>Marin </c:v>
                </c:pt>
                <c:pt idx="12">
                  <c:v>Santa Catarina</c:v>
                </c:pt>
                <c:pt idx="13">
                  <c:v>Natividad del Señor</c:v>
                </c:pt>
                <c:pt idx="14">
                  <c:v>#¡REF!</c:v>
                </c:pt>
              </c:strCache>
            </c:strRef>
          </c:cat>
          <c:val>
            <c:numRef>
              <c:f>Tablero!$B$74:$B$88</c:f>
              <c:numCache>
                <c:formatCode>General</c:formatCode>
                <c:ptCount val="1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04-48C6-8DA8-8929A1B965D0}"/>
            </c:ext>
          </c:extLst>
        </c:ser>
        <c:ser>
          <c:idx val="0"/>
          <c:order val="1"/>
          <c:tx>
            <c:strRef>
              <c:f>Tablero!$C$73</c:f>
              <c:strCache>
                <c:ptCount val="1"/>
                <c:pt idx="0">
                  <c:v>EQUIPOS ZONALES JOVENES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Tablero!$A$74:$A$88</c:f>
              <c:strCache>
                <c:ptCount val="15"/>
                <c:pt idx="0">
                  <c:v>San Felipe de Jesús</c:v>
                </c:pt>
                <c:pt idx="1">
                  <c:v>San Juan Bosco</c:v>
                </c:pt>
                <c:pt idx="2">
                  <c:v>Sagrada Familia</c:v>
                </c:pt>
                <c:pt idx="3">
                  <c:v>San Fco. Javier</c:v>
                </c:pt>
                <c:pt idx="4">
                  <c:v>Cruz del Apostolado</c:v>
                </c:pt>
                <c:pt idx="5">
                  <c:v>El Refugio</c:v>
                </c:pt>
                <c:pt idx="6">
                  <c:v>Santa Ana</c:v>
                </c:pt>
                <c:pt idx="7">
                  <c:v>Guadalupe</c:v>
                </c:pt>
                <c:pt idx="8">
                  <c:v>Ma. Reyna I</c:v>
                </c:pt>
                <c:pt idx="9">
                  <c:v>Ma. Reyna II </c:v>
                </c:pt>
                <c:pt idx="10">
                  <c:v>San Rafael</c:v>
                </c:pt>
                <c:pt idx="11">
                  <c:v>Marin </c:v>
                </c:pt>
                <c:pt idx="12">
                  <c:v>Santa Catarina</c:v>
                </c:pt>
                <c:pt idx="13">
                  <c:v>Natividad del Señor</c:v>
                </c:pt>
                <c:pt idx="14">
                  <c:v>#¡REF!</c:v>
                </c:pt>
              </c:strCache>
            </c:strRef>
          </c:cat>
          <c:val>
            <c:numRef>
              <c:f>Tablero!$C$74:$C$88</c:f>
              <c:numCache>
                <c:formatCode>General</c:formatCode>
                <c:ptCount val="15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04-48C6-8DA8-8929A1B96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300944"/>
        <c:axId val="793305840"/>
      </c:barChart>
      <c:lineChart>
        <c:grouping val="standard"/>
        <c:varyColors val="0"/>
        <c:ser>
          <c:idx val="2"/>
          <c:order val="2"/>
          <c:tx>
            <c:strRef>
              <c:f>Tablero!$E$73</c:f>
              <c:strCache>
                <c:ptCount val="1"/>
                <c:pt idx="0">
                  <c:v>% 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Tablero!$A$74:$A$88</c:f>
              <c:strCache>
                <c:ptCount val="15"/>
                <c:pt idx="0">
                  <c:v>San Felipe de Jesús</c:v>
                </c:pt>
                <c:pt idx="1">
                  <c:v>San Juan Bosco</c:v>
                </c:pt>
                <c:pt idx="2">
                  <c:v>Sagrada Familia</c:v>
                </c:pt>
                <c:pt idx="3">
                  <c:v>San Fco. Javier</c:v>
                </c:pt>
                <c:pt idx="4">
                  <c:v>Cruz del Apostolado</c:v>
                </c:pt>
                <c:pt idx="5">
                  <c:v>El Refugio</c:v>
                </c:pt>
                <c:pt idx="6">
                  <c:v>Santa Ana</c:v>
                </c:pt>
                <c:pt idx="7">
                  <c:v>Guadalupe</c:v>
                </c:pt>
                <c:pt idx="8">
                  <c:v>Ma. Reyna I</c:v>
                </c:pt>
                <c:pt idx="9">
                  <c:v>Ma. Reyna II </c:v>
                </c:pt>
                <c:pt idx="10">
                  <c:v>San Rafael</c:v>
                </c:pt>
                <c:pt idx="11">
                  <c:v>Marin </c:v>
                </c:pt>
                <c:pt idx="12">
                  <c:v>Santa Catarina</c:v>
                </c:pt>
                <c:pt idx="13">
                  <c:v>Natividad del Señor</c:v>
                </c:pt>
                <c:pt idx="14">
                  <c:v>#¡REF!</c:v>
                </c:pt>
              </c:strCache>
            </c:strRef>
          </c:cat>
          <c:val>
            <c:numRef>
              <c:f>Tablero!$E$74:$E$88</c:f>
              <c:numCache>
                <c:formatCode>0%</c:formatCode>
                <c:ptCount val="15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A04-48C6-8DA8-8929A1B96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137840"/>
        <c:axId val="793306928"/>
      </c:lineChart>
      <c:catAx>
        <c:axId val="79330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sz="800"/>
            </a:pPr>
            <a:endParaRPr lang="es-MX"/>
          </a:p>
        </c:txPr>
        <c:crossAx val="793305840"/>
        <c:crosses val="autoZero"/>
        <c:auto val="1"/>
        <c:lblAlgn val="ctr"/>
        <c:lblOffset val="100"/>
        <c:noMultiLvlLbl val="0"/>
      </c:catAx>
      <c:valAx>
        <c:axId val="79330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793300944"/>
        <c:crosses val="autoZero"/>
        <c:crossBetween val="between"/>
      </c:valAx>
      <c:valAx>
        <c:axId val="79330692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793137840"/>
        <c:crosses val="max"/>
        <c:crossBetween val="between"/>
      </c:valAx>
      <c:catAx>
        <c:axId val="793137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330692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/>
        <a:lstStyle/>
        <a:p>
          <a:pPr>
            <a:defRPr lang="es-ES"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Tablero!$F$48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Tablero!$A$49:$A$63</c:f>
              <c:strCache>
                <c:ptCount val="15"/>
                <c:pt idx="0">
                  <c:v>San Felipe de Jesús</c:v>
                </c:pt>
                <c:pt idx="1">
                  <c:v>San Juan Bosco</c:v>
                </c:pt>
                <c:pt idx="2">
                  <c:v>Sagrada Familia</c:v>
                </c:pt>
                <c:pt idx="3">
                  <c:v>San Fco. Javier</c:v>
                </c:pt>
                <c:pt idx="4">
                  <c:v>Cruz del Apostolado</c:v>
                </c:pt>
                <c:pt idx="5">
                  <c:v>El Refugio</c:v>
                </c:pt>
                <c:pt idx="6">
                  <c:v>Santa Ana</c:v>
                </c:pt>
                <c:pt idx="7">
                  <c:v>Guadalupe</c:v>
                </c:pt>
                <c:pt idx="8">
                  <c:v>Ma. Reyna I</c:v>
                </c:pt>
                <c:pt idx="9">
                  <c:v>Ma. Reyna II </c:v>
                </c:pt>
                <c:pt idx="10">
                  <c:v>San Rafael</c:v>
                </c:pt>
                <c:pt idx="11">
                  <c:v>Marin </c:v>
                </c:pt>
                <c:pt idx="12">
                  <c:v>Santa Catarina</c:v>
                </c:pt>
                <c:pt idx="13">
                  <c:v>Natividad del Señor</c:v>
                </c:pt>
                <c:pt idx="14">
                  <c:v>#¡REF!</c:v>
                </c:pt>
              </c:strCache>
            </c:strRef>
          </c:cat>
          <c:val>
            <c:numRef>
              <c:f>Tablero!$F$49:$F$63</c:f>
              <c:numCache>
                <c:formatCode>0%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7E-42E7-A5CC-D3D376D5B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3137296"/>
        <c:axId val="892759456"/>
      </c:barChart>
      <c:catAx>
        <c:axId val="79313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759456"/>
        <c:crosses val="autoZero"/>
        <c:auto val="1"/>
        <c:lblAlgn val="ctr"/>
        <c:lblOffset val="100"/>
        <c:noMultiLvlLbl val="0"/>
      </c:catAx>
      <c:valAx>
        <c:axId val="892759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9313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12270341207347"/>
          <c:y val="9.7638888888888914E-2"/>
          <c:w val="0.87232174103237092"/>
          <c:h val="0.72088764946048411"/>
        </c:manualLayout>
      </c:layout>
      <c:barChart>
        <c:barDir val="col"/>
        <c:grouping val="clustered"/>
        <c:varyColors val="0"/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Tablero!$A$31:$A$37</c:f>
              <c:strCache>
                <c:ptCount val="7"/>
                <c:pt idx="0">
                  <c:v>JCD</c:v>
                </c:pt>
                <c:pt idx="1">
                  <c:v>ÁREA I</c:v>
                </c:pt>
                <c:pt idx="2">
                  <c:v>ÁREA II</c:v>
                </c:pt>
                <c:pt idx="3">
                  <c:v>ÁREA III</c:v>
                </c:pt>
                <c:pt idx="4">
                  <c:v>ÁREA IV</c:v>
                </c:pt>
                <c:pt idx="5">
                  <c:v>ÁREA V</c:v>
                </c:pt>
                <c:pt idx="6">
                  <c:v>ÁREA VI</c:v>
                </c:pt>
              </c:strCache>
            </c:strRef>
          </c:cat>
          <c:val>
            <c:numRef>
              <c:f>Tablero!$H$31:$H$37</c:f>
              <c:numCache>
                <c:formatCode>0%</c:formatCode>
                <c:ptCount val="7"/>
                <c:pt idx="0">
                  <c:v>1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</c:v>
                </c:pt>
                <c:pt idx="5">
                  <c:v>0</c:v>
                </c:pt>
                <c:pt idx="6">
                  <c:v>0.16666666666666666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2752928"/>
        <c:axId val="8927605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Tablero!$A$31:$A$37</c15:sqref>
                        </c15:formulaRef>
                      </c:ext>
                    </c:extLst>
                    <c:strCache>
                      <c:ptCount val="7"/>
                      <c:pt idx="0">
                        <c:v>JCD</c:v>
                      </c:pt>
                      <c:pt idx="1">
                        <c:v>ÁREA I</c:v>
                      </c:pt>
                      <c:pt idx="2">
                        <c:v>ÁREA II</c:v>
                      </c:pt>
                      <c:pt idx="3">
                        <c:v>ÁREA III</c:v>
                      </c:pt>
                      <c:pt idx="4">
                        <c:v>ÁREA IV</c:v>
                      </c:pt>
                      <c:pt idx="5">
                        <c:v>ÁREA V</c:v>
                      </c:pt>
                      <c:pt idx="6">
                        <c:v>ÁREA VI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Tablero!$B$31:$B$37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Tablero!$A$31:$A$37</c15:sqref>
                        </c15:formulaRef>
                      </c:ext>
                    </c:extLst>
                    <c:strCache>
                      <c:ptCount val="7"/>
                      <c:pt idx="0">
                        <c:v>JCD</c:v>
                      </c:pt>
                      <c:pt idx="1">
                        <c:v>ÁREA I</c:v>
                      </c:pt>
                      <c:pt idx="2">
                        <c:v>ÁREA II</c:v>
                      </c:pt>
                      <c:pt idx="3">
                        <c:v>ÁREA III</c:v>
                      </c:pt>
                      <c:pt idx="4">
                        <c:v>ÁREA IV</c:v>
                      </c:pt>
                      <c:pt idx="5">
                        <c:v>ÁREA V</c:v>
                      </c:pt>
                      <c:pt idx="6">
                        <c:v>ÁREA VI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Tablero!$C$31:$C$37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2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Tablero!$A$31:$A$37</c15:sqref>
                        </c15:formulaRef>
                      </c:ext>
                    </c:extLst>
                    <c:strCache>
                      <c:ptCount val="7"/>
                      <c:pt idx="0">
                        <c:v>JCD</c:v>
                      </c:pt>
                      <c:pt idx="1">
                        <c:v>ÁREA I</c:v>
                      </c:pt>
                      <c:pt idx="2">
                        <c:v>ÁREA II</c:v>
                      </c:pt>
                      <c:pt idx="3">
                        <c:v>ÁREA III</c:v>
                      </c:pt>
                      <c:pt idx="4">
                        <c:v>ÁREA IV</c:v>
                      </c:pt>
                      <c:pt idx="5">
                        <c:v>ÁREA V</c:v>
                      </c:pt>
                      <c:pt idx="6">
                        <c:v>ÁREA VI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Tablero!$D$31:$D$37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Tablero!$A$31:$A$37</c15:sqref>
                        </c15:formulaRef>
                      </c:ext>
                    </c:extLst>
                    <c:strCache>
                      <c:ptCount val="7"/>
                      <c:pt idx="0">
                        <c:v>JCD</c:v>
                      </c:pt>
                      <c:pt idx="1">
                        <c:v>ÁREA I</c:v>
                      </c:pt>
                      <c:pt idx="2">
                        <c:v>ÁREA II</c:v>
                      </c:pt>
                      <c:pt idx="3">
                        <c:v>ÁREA III</c:v>
                      </c:pt>
                      <c:pt idx="4">
                        <c:v>ÁREA IV</c:v>
                      </c:pt>
                      <c:pt idx="5">
                        <c:v>ÁREA V</c:v>
                      </c:pt>
                      <c:pt idx="6">
                        <c:v>ÁREA VI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Tablero!$E$31:$E$37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Tablero!$A$31:$A$37</c15:sqref>
                        </c15:formulaRef>
                      </c:ext>
                    </c:extLst>
                    <c:strCache>
                      <c:ptCount val="7"/>
                      <c:pt idx="0">
                        <c:v>JCD</c:v>
                      </c:pt>
                      <c:pt idx="1">
                        <c:v>ÁREA I</c:v>
                      </c:pt>
                      <c:pt idx="2">
                        <c:v>ÁREA II</c:v>
                      </c:pt>
                      <c:pt idx="3">
                        <c:v>ÁREA III</c:v>
                      </c:pt>
                      <c:pt idx="4">
                        <c:v>ÁREA IV</c:v>
                      </c:pt>
                      <c:pt idx="5">
                        <c:v>ÁREA V</c:v>
                      </c:pt>
                      <c:pt idx="6">
                        <c:v>ÁREA VI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Tablero!$F$31:$F$37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Tablero!$A$31:$A$37</c15:sqref>
                        </c15:formulaRef>
                      </c:ext>
                    </c:extLst>
                    <c:strCache>
                      <c:ptCount val="7"/>
                      <c:pt idx="0">
                        <c:v>JCD</c:v>
                      </c:pt>
                      <c:pt idx="1">
                        <c:v>ÁREA I</c:v>
                      </c:pt>
                      <c:pt idx="2">
                        <c:v>ÁREA II</c:v>
                      </c:pt>
                      <c:pt idx="3">
                        <c:v>ÁREA III</c:v>
                      </c:pt>
                      <c:pt idx="4">
                        <c:v>ÁREA IV</c:v>
                      </c:pt>
                      <c:pt idx="5">
                        <c:v>ÁREA V</c:v>
                      </c:pt>
                      <c:pt idx="6">
                        <c:v>ÁREA VI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Tablero!$G$31:$G$37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8927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760544"/>
        <c:crosses val="autoZero"/>
        <c:auto val="1"/>
        <c:lblAlgn val="ctr"/>
        <c:lblOffset val="100"/>
        <c:noMultiLvlLbl val="0"/>
      </c:catAx>
      <c:valAx>
        <c:axId val="89276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752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129886</xdr:colOff>
      <xdr:row>3</xdr:row>
      <xdr:rowOff>31171</xdr:rowOff>
    </xdr:from>
    <xdr:to>
      <xdr:col>17</xdr:col>
      <xdr:colOff>555625</xdr:colOff>
      <xdr:row>21</xdr:row>
      <xdr:rowOff>155864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62425</xdr:rowOff>
    </xdr:from>
    <xdr:to>
      <xdr:col>0</xdr:col>
      <xdr:colOff>991804</xdr:colOff>
      <xdr:row>0</xdr:row>
      <xdr:rowOff>1364175</xdr:rowOff>
    </xdr:to>
    <xdr:pic>
      <xdr:nvPicPr>
        <xdr:cNvPr id="9" name="8 Imagen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62425"/>
          <a:ext cx="782199" cy="1301750"/>
        </a:xfrm>
        <a:prstGeom prst="rect">
          <a:avLst/>
        </a:prstGeom>
      </xdr:spPr>
    </xdr:pic>
    <xdr:clientData/>
  </xdr:twoCellAnchor>
  <xdr:twoCellAnchor editAs="oneCell">
    <xdr:from>
      <xdr:col>14</xdr:col>
      <xdr:colOff>298665</xdr:colOff>
      <xdr:row>0</xdr:row>
      <xdr:rowOff>96865</xdr:rowOff>
    </xdr:from>
    <xdr:to>
      <xdr:col>15</xdr:col>
      <xdr:colOff>509539</xdr:colOff>
      <xdr:row>0</xdr:row>
      <xdr:rowOff>1314795</xdr:rowOff>
    </xdr:to>
    <xdr:pic>
      <xdr:nvPicPr>
        <xdr:cNvPr id="12" name="0 Imagen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8347" y="96865"/>
          <a:ext cx="969645" cy="1217930"/>
        </a:xfrm>
        <a:prstGeom prst="rect">
          <a:avLst/>
        </a:prstGeom>
      </xdr:spPr>
    </xdr:pic>
    <xdr:clientData/>
  </xdr:twoCellAnchor>
  <xdr:twoCellAnchor>
    <xdr:from>
      <xdr:col>5</xdr:col>
      <xdr:colOff>119063</xdr:colOff>
      <xdr:row>72</xdr:row>
      <xdr:rowOff>15875</xdr:rowOff>
    </xdr:from>
    <xdr:to>
      <xdr:col>17</xdr:col>
      <xdr:colOff>254000</xdr:colOff>
      <xdr:row>88</xdr:row>
      <xdr:rowOff>31750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508000</xdr:colOff>
      <xdr:row>47</xdr:row>
      <xdr:rowOff>103481</xdr:rowOff>
    </xdr:from>
    <xdr:to>
      <xdr:col>17</xdr:col>
      <xdr:colOff>376297</xdr:colOff>
      <xdr:row>67</xdr:row>
      <xdr:rowOff>75259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211666</xdr:colOff>
      <xdr:row>29</xdr:row>
      <xdr:rowOff>21872</xdr:rowOff>
    </xdr:from>
    <xdr:to>
      <xdr:col>15</xdr:col>
      <xdr:colOff>658519</xdr:colOff>
      <xdr:row>41</xdr:row>
      <xdr:rowOff>142757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31752</xdr:colOff>
      <xdr:row>0</xdr:row>
      <xdr:rowOff>31752</xdr:rowOff>
    </xdr:from>
    <xdr:to>
      <xdr:col>1</xdr:col>
      <xdr:colOff>279000</xdr:colOff>
      <xdr:row>5</xdr:row>
      <xdr:rowOff>47002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2" y="31752"/>
          <a:ext cx="564748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7"/>
  <sheetViews>
    <sheetView tabSelected="1" topLeftCell="A70" zoomScale="81" zoomScaleNormal="81" workbookViewId="0">
      <selection activeCell="D75" sqref="D75"/>
    </sheetView>
  </sheetViews>
  <sheetFormatPr baseColWidth="10" defaultColWidth="11.44140625" defaultRowHeight="14.4" x14ac:dyDescent="0.3"/>
  <cols>
    <col min="1" max="1" width="20.5546875" style="3" customWidth="1"/>
    <col min="2" max="2" width="13.109375" style="33" customWidth="1"/>
    <col min="3" max="3" width="12.5546875" style="33" customWidth="1"/>
    <col min="4" max="4" width="14.109375" style="33" customWidth="1"/>
    <col min="5" max="7" width="9.6640625" style="33" customWidth="1"/>
    <col min="8" max="8" width="9.6640625" style="3" customWidth="1"/>
    <col min="9" max="9" width="11.44140625" style="3"/>
    <col min="10" max="10" width="13.6640625" style="3" customWidth="1"/>
    <col min="11" max="11" width="12.88671875" style="3" customWidth="1"/>
    <col min="12" max="16384" width="11.44140625" style="3"/>
  </cols>
  <sheetData>
    <row r="1" spans="1:17" s="29" customFormat="1" ht="112.5" customHeigh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28"/>
    </row>
    <row r="2" spans="1:17" ht="27.75" customHeight="1" x14ac:dyDescent="0.3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30"/>
    </row>
    <row r="3" spans="1:17" ht="39.75" customHeight="1" x14ac:dyDescent="0.3">
      <c r="A3" s="82" t="s">
        <v>2</v>
      </c>
      <c r="B3" s="82"/>
      <c r="C3" s="82"/>
      <c r="D3" s="82"/>
      <c r="E3" s="82"/>
      <c r="F3" s="82"/>
      <c r="G3" s="82"/>
      <c r="H3" s="82"/>
      <c r="J3" s="77" t="s">
        <v>3</v>
      </c>
      <c r="K3" s="77"/>
      <c r="L3" s="77"/>
      <c r="M3" s="77"/>
      <c r="N3" s="77"/>
      <c r="O3" s="77"/>
      <c r="P3" s="77"/>
    </row>
    <row r="4" spans="1:17" x14ac:dyDescent="0.3">
      <c r="A4" s="31" t="s">
        <v>4</v>
      </c>
      <c r="B4" s="69" t="s">
        <v>5</v>
      </c>
      <c r="C4" s="69" t="s">
        <v>6</v>
      </c>
      <c r="D4" s="69" t="s">
        <v>7</v>
      </c>
      <c r="E4" s="69" t="s">
        <v>8</v>
      </c>
      <c r="F4" s="69" t="s">
        <v>9</v>
      </c>
      <c r="G4" s="69" t="s">
        <v>10</v>
      </c>
      <c r="H4" s="32" t="s">
        <v>11</v>
      </c>
    </row>
    <row r="5" spans="1:17" x14ac:dyDescent="0.3">
      <c r="A5" s="3" t="s">
        <v>12</v>
      </c>
      <c r="B5" s="70">
        <v>1</v>
      </c>
      <c r="C5" s="70"/>
      <c r="D5" s="70"/>
      <c r="E5" s="70"/>
      <c r="F5" s="70"/>
      <c r="G5" s="70"/>
      <c r="H5" s="34">
        <f>SUM(B5:G5)/6</f>
        <v>0.16666666666666666</v>
      </c>
    </row>
    <row r="6" spans="1:17" x14ac:dyDescent="0.3">
      <c r="A6" s="3" t="s">
        <v>13</v>
      </c>
      <c r="B6" s="70">
        <v>0</v>
      </c>
      <c r="C6" s="70"/>
      <c r="D6" s="70"/>
      <c r="E6" s="70"/>
      <c r="F6" s="70"/>
      <c r="G6" s="70"/>
      <c r="H6" s="34">
        <f t="shared" ref="H6:H19" si="0">SUM(B6:G6)/6</f>
        <v>0</v>
      </c>
    </row>
    <row r="7" spans="1:17" x14ac:dyDescent="0.3">
      <c r="A7" s="3" t="s">
        <v>14</v>
      </c>
      <c r="B7" s="70">
        <v>1</v>
      </c>
      <c r="C7" s="70"/>
      <c r="D7" s="70">
        <v>1</v>
      </c>
      <c r="E7" s="70"/>
      <c r="F7" s="70"/>
      <c r="G7" s="70"/>
      <c r="H7" s="34">
        <f t="shared" si="0"/>
        <v>0.33333333333333331</v>
      </c>
    </row>
    <row r="8" spans="1:17" x14ac:dyDescent="0.3">
      <c r="A8" s="3" t="s">
        <v>15</v>
      </c>
      <c r="B8" s="70">
        <v>1</v>
      </c>
      <c r="C8" s="70"/>
      <c r="D8" s="70"/>
      <c r="E8" s="70"/>
      <c r="F8" s="70"/>
      <c r="G8" s="70"/>
      <c r="H8" s="34">
        <f t="shared" si="0"/>
        <v>0.16666666666666666</v>
      </c>
    </row>
    <row r="9" spans="1:17" x14ac:dyDescent="0.3">
      <c r="A9" s="3" t="s">
        <v>16</v>
      </c>
      <c r="B9" s="70">
        <v>1</v>
      </c>
      <c r="C9" s="70"/>
      <c r="D9" s="70"/>
      <c r="E9" s="70"/>
      <c r="F9" s="70"/>
      <c r="G9" s="70"/>
      <c r="H9" s="34">
        <f t="shared" si="0"/>
        <v>0.16666666666666666</v>
      </c>
    </row>
    <row r="10" spans="1:17" x14ac:dyDescent="0.3">
      <c r="A10" s="3" t="s">
        <v>17</v>
      </c>
      <c r="B10" s="70">
        <v>0</v>
      </c>
      <c r="C10" s="70"/>
      <c r="D10" s="70"/>
      <c r="E10" s="70"/>
      <c r="F10" s="70"/>
      <c r="G10" s="70"/>
      <c r="H10" s="34">
        <f t="shared" si="0"/>
        <v>0</v>
      </c>
    </row>
    <row r="11" spans="1:17" x14ac:dyDescent="0.3">
      <c r="A11" s="3" t="s">
        <v>18</v>
      </c>
      <c r="B11" s="70">
        <v>0</v>
      </c>
      <c r="C11" s="70"/>
      <c r="D11" s="70"/>
      <c r="E11" s="70"/>
      <c r="F11" s="70"/>
      <c r="G11" s="70"/>
      <c r="H11" s="34">
        <f t="shared" si="0"/>
        <v>0</v>
      </c>
    </row>
    <row r="12" spans="1:17" x14ac:dyDescent="0.3">
      <c r="A12" s="3" t="s">
        <v>19</v>
      </c>
      <c r="B12" s="70"/>
      <c r="C12" s="70"/>
      <c r="D12" s="70"/>
      <c r="E12" s="70"/>
      <c r="F12" s="70"/>
      <c r="G12" s="70"/>
      <c r="H12" s="34">
        <f t="shared" si="0"/>
        <v>0</v>
      </c>
    </row>
    <row r="13" spans="1:17" x14ac:dyDescent="0.3">
      <c r="A13" s="3" t="s">
        <v>20</v>
      </c>
      <c r="B13" s="70"/>
      <c r="C13" s="70"/>
      <c r="D13" s="70"/>
      <c r="E13" s="70"/>
      <c r="F13" s="70"/>
      <c r="G13" s="70"/>
      <c r="H13" s="34">
        <f t="shared" si="0"/>
        <v>0</v>
      </c>
    </row>
    <row r="14" spans="1:17" x14ac:dyDescent="0.3">
      <c r="A14" s="3" t="s">
        <v>84</v>
      </c>
      <c r="B14" s="74">
        <v>1</v>
      </c>
      <c r="C14" s="74">
        <v>1</v>
      </c>
      <c r="D14" s="74">
        <v>1</v>
      </c>
      <c r="E14" s="74">
        <v>1</v>
      </c>
      <c r="F14" s="74">
        <v>1</v>
      </c>
      <c r="G14" s="74">
        <v>1</v>
      </c>
      <c r="H14" s="34">
        <f t="shared" si="0"/>
        <v>1</v>
      </c>
    </row>
    <row r="15" spans="1:17" x14ac:dyDescent="0.3">
      <c r="A15" s="3" t="s">
        <v>21</v>
      </c>
      <c r="B15" s="70"/>
      <c r="C15" s="70"/>
      <c r="D15" s="70"/>
      <c r="E15" s="70"/>
      <c r="F15" s="70"/>
      <c r="G15" s="70"/>
      <c r="H15" s="34">
        <f t="shared" si="0"/>
        <v>0</v>
      </c>
    </row>
    <row r="16" spans="1:17" x14ac:dyDescent="0.3">
      <c r="A16" s="3" t="s">
        <v>22</v>
      </c>
      <c r="B16" s="70"/>
      <c r="C16" s="70"/>
      <c r="D16" s="70"/>
      <c r="E16" s="70"/>
      <c r="F16" s="70"/>
      <c r="G16" s="70"/>
      <c r="H16" s="34">
        <f t="shared" si="0"/>
        <v>0</v>
      </c>
    </row>
    <row r="17" spans="1:19" x14ac:dyDescent="0.3">
      <c r="A17" s="3" t="s">
        <v>23</v>
      </c>
      <c r="B17" s="70"/>
      <c r="C17" s="70"/>
      <c r="D17" s="70"/>
      <c r="E17" s="70"/>
      <c r="F17" s="70"/>
      <c r="G17" s="70"/>
      <c r="H17" s="34">
        <f t="shared" si="0"/>
        <v>0</v>
      </c>
    </row>
    <row r="18" spans="1:19" x14ac:dyDescent="0.3">
      <c r="A18" s="3" t="s">
        <v>24</v>
      </c>
      <c r="B18" s="70"/>
      <c r="C18" s="70"/>
      <c r="D18" s="70"/>
      <c r="E18" s="70"/>
      <c r="F18" s="70"/>
      <c r="G18" s="70"/>
      <c r="H18" s="34">
        <f t="shared" si="0"/>
        <v>0</v>
      </c>
    </row>
    <row r="19" spans="1:19" x14ac:dyDescent="0.3">
      <c r="A19" s="3" t="s">
        <v>25</v>
      </c>
      <c r="B19" s="70"/>
      <c r="C19" s="70"/>
      <c r="D19" s="70"/>
      <c r="E19" s="70"/>
      <c r="F19" s="70"/>
      <c r="G19" s="70"/>
      <c r="H19" s="34">
        <f t="shared" si="0"/>
        <v>0</v>
      </c>
    </row>
    <row r="20" spans="1:19" x14ac:dyDescent="0.3">
      <c r="A20" s="31" t="s">
        <v>26</v>
      </c>
      <c r="B20" s="71">
        <f>SUM(B5:B19)</f>
        <v>5</v>
      </c>
      <c r="C20" s="71">
        <f>SUM(C5:C19)</f>
        <v>1</v>
      </c>
      <c r="D20" s="71">
        <f>SUM(D5:D19)</f>
        <v>2</v>
      </c>
      <c r="E20" s="71">
        <f>SUM(E5:E19)</f>
        <v>1</v>
      </c>
      <c r="F20" s="71">
        <f>SUM(F5:F19)</f>
        <v>1</v>
      </c>
      <c r="G20" s="71">
        <f>SUM(G5:G19)</f>
        <v>1</v>
      </c>
      <c r="H20" s="35"/>
    </row>
    <row r="21" spans="1:19" ht="7.5" customHeight="1" x14ac:dyDescent="0.3"/>
    <row r="22" spans="1:19" x14ac:dyDescent="0.3">
      <c r="A22" s="84" t="s">
        <v>27</v>
      </c>
      <c r="B22" s="84"/>
      <c r="C22" s="36">
        <f>COUNTA(A5:A19)</f>
        <v>15</v>
      </c>
      <c r="D22" s="37"/>
      <c r="E22" s="38"/>
      <c r="F22" s="84" t="s">
        <v>28</v>
      </c>
      <c r="G22" s="84"/>
      <c r="H22" s="39">
        <f>SUM(B5:G19)/(C22*6)</f>
        <v>0.12222222222222222</v>
      </c>
      <c r="I22" s="40"/>
      <c r="J22" s="41"/>
      <c r="K22" s="40"/>
    </row>
    <row r="23" spans="1:19" x14ac:dyDescent="0.3">
      <c r="A23" s="66"/>
      <c r="B23" s="66"/>
      <c r="C23" s="42"/>
      <c r="D23" s="42"/>
      <c r="E23" s="66"/>
      <c r="F23" s="75" t="s">
        <v>29</v>
      </c>
      <c r="G23" s="75"/>
      <c r="H23" s="43">
        <f>H22*0.2*100</f>
        <v>2.4444444444444446</v>
      </c>
      <c r="I23" s="40"/>
      <c r="J23" s="41"/>
      <c r="K23" s="40"/>
    </row>
    <row r="24" spans="1:19" ht="24.75" customHeight="1" x14ac:dyDescent="0.3"/>
    <row r="25" spans="1:19" ht="6.75" customHeight="1" x14ac:dyDescent="0.3">
      <c r="A25" s="44"/>
      <c r="B25" s="45"/>
      <c r="C25" s="45"/>
      <c r="D25" s="45"/>
      <c r="E25" s="45"/>
      <c r="F25" s="45"/>
      <c r="G25" s="45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</row>
    <row r="26" spans="1:19" s="2" customFormat="1" ht="24" customHeight="1" x14ac:dyDescent="0.3">
      <c r="B26" s="46"/>
      <c r="C26" s="46"/>
      <c r="D26" s="46"/>
      <c r="E26" s="46"/>
      <c r="F26" s="46"/>
      <c r="G26" s="46"/>
    </row>
    <row r="27" spans="1:19" ht="36.75" customHeight="1" x14ac:dyDescent="0.3">
      <c r="A27" s="76" t="s">
        <v>30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</row>
    <row r="28" spans="1:19" ht="9.75" customHeight="1" x14ac:dyDescent="0.3"/>
    <row r="29" spans="1:19" ht="27" customHeight="1" x14ac:dyDescent="0.3">
      <c r="A29" s="82" t="s">
        <v>31</v>
      </c>
      <c r="B29" s="82"/>
      <c r="C29" s="82"/>
      <c r="D29" s="82"/>
      <c r="E29" s="82"/>
      <c r="F29" s="82"/>
      <c r="G29" s="82"/>
      <c r="H29" s="82"/>
      <c r="I29" s="77" t="s">
        <v>32</v>
      </c>
      <c r="J29" s="77"/>
      <c r="K29" s="77"/>
      <c r="L29" s="77"/>
      <c r="M29" s="77"/>
      <c r="N29" s="77"/>
      <c r="O29" s="77"/>
    </row>
    <row r="30" spans="1:19" ht="26.25" customHeight="1" x14ac:dyDescent="0.3">
      <c r="A30" s="47" t="s">
        <v>33</v>
      </c>
      <c r="B30" s="48" t="s">
        <v>34</v>
      </c>
      <c r="C30" s="48" t="s">
        <v>6</v>
      </c>
      <c r="D30" s="48" t="s">
        <v>35</v>
      </c>
      <c r="E30" s="48" t="s">
        <v>36</v>
      </c>
      <c r="F30" s="48" t="s">
        <v>9</v>
      </c>
      <c r="G30" s="48" t="s">
        <v>37</v>
      </c>
      <c r="H30" s="38" t="s">
        <v>11</v>
      </c>
    </row>
    <row r="31" spans="1:19" ht="18" customHeight="1" x14ac:dyDescent="0.3">
      <c r="A31" s="31" t="s">
        <v>38</v>
      </c>
      <c r="B31" s="70">
        <v>1</v>
      </c>
      <c r="C31" s="70">
        <v>1</v>
      </c>
      <c r="D31" s="70">
        <v>1</v>
      </c>
      <c r="E31" s="70">
        <v>1</v>
      </c>
      <c r="F31" s="70">
        <v>1</v>
      </c>
      <c r="G31" s="70">
        <v>1</v>
      </c>
      <c r="H31" s="34">
        <f>SUM(B31:G31)/6</f>
        <v>1</v>
      </c>
    </row>
    <row r="32" spans="1:19" ht="18" customHeight="1" x14ac:dyDescent="0.3">
      <c r="A32" s="31" t="s">
        <v>39</v>
      </c>
      <c r="B32" s="70">
        <v>1</v>
      </c>
      <c r="C32" s="70"/>
      <c r="D32" s="70"/>
      <c r="E32" s="70"/>
      <c r="F32" s="70"/>
      <c r="G32" s="70"/>
      <c r="H32" s="34">
        <f t="shared" ref="H32:H37" si="1">SUM(B32:G32)/6</f>
        <v>0.16666666666666666</v>
      </c>
    </row>
    <row r="33" spans="1:19" ht="18" customHeight="1" x14ac:dyDescent="0.3">
      <c r="A33" s="31" t="s">
        <v>40</v>
      </c>
      <c r="B33" s="70">
        <v>1</v>
      </c>
      <c r="C33" s="70">
        <v>0</v>
      </c>
      <c r="D33" s="70"/>
      <c r="E33" s="70"/>
      <c r="F33" s="70"/>
      <c r="G33" s="70"/>
      <c r="H33" s="34">
        <f t="shared" si="1"/>
        <v>0.16666666666666666</v>
      </c>
    </row>
    <row r="34" spans="1:19" ht="18" customHeight="1" x14ac:dyDescent="0.3">
      <c r="A34" s="31" t="s">
        <v>41</v>
      </c>
      <c r="B34" s="70">
        <v>1</v>
      </c>
      <c r="C34" s="70"/>
      <c r="D34" s="70"/>
      <c r="E34" s="70"/>
      <c r="F34" s="70"/>
      <c r="G34" s="70"/>
      <c r="H34" s="34">
        <f t="shared" si="1"/>
        <v>0.16666666666666666</v>
      </c>
    </row>
    <row r="35" spans="1:19" ht="18" customHeight="1" x14ac:dyDescent="0.3">
      <c r="A35" s="31" t="s">
        <v>42</v>
      </c>
      <c r="B35" s="70">
        <v>0</v>
      </c>
      <c r="C35" s="70"/>
      <c r="D35" s="70"/>
      <c r="E35" s="70"/>
      <c r="F35" s="70"/>
      <c r="G35" s="70"/>
      <c r="H35" s="34">
        <f t="shared" si="1"/>
        <v>0</v>
      </c>
    </row>
    <row r="36" spans="1:19" ht="18" customHeight="1" x14ac:dyDescent="0.3">
      <c r="A36" s="31" t="s">
        <v>43</v>
      </c>
      <c r="B36" s="70">
        <v>0</v>
      </c>
      <c r="C36" s="70"/>
      <c r="D36" s="70"/>
      <c r="E36" s="70"/>
      <c r="F36" s="70"/>
      <c r="G36" s="70"/>
      <c r="H36" s="34">
        <f t="shared" si="1"/>
        <v>0</v>
      </c>
    </row>
    <row r="37" spans="1:19" ht="18" customHeight="1" x14ac:dyDescent="0.3">
      <c r="A37" s="31" t="s">
        <v>82</v>
      </c>
      <c r="B37" s="73">
        <v>1</v>
      </c>
      <c r="C37" s="73"/>
      <c r="D37" s="73"/>
      <c r="E37" s="73"/>
      <c r="F37" s="73"/>
      <c r="G37" s="73"/>
      <c r="H37" s="34">
        <f t="shared" si="1"/>
        <v>0.16666666666666666</v>
      </c>
    </row>
    <row r="38" spans="1:19" ht="18" customHeight="1" x14ac:dyDescent="0.3">
      <c r="A38" s="31" t="s">
        <v>26</v>
      </c>
      <c r="B38" s="71">
        <f>SUM(B31:B37)</f>
        <v>5</v>
      </c>
      <c r="C38" s="71">
        <f>SUM(C31:C37)</f>
        <v>1</v>
      </c>
      <c r="D38" s="71">
        <f>SUM(D31:D36)</f>
        <v>1</v>
      </c>
      <c r="E38" s="71">
        <f>SUM(E31:E36)</f>
        <v>1</v>
      </c>
      <c r="F38" s="71">
        <f>SUM(F31:F36)</f>
        <v>1</v>
      </c>
      <c r="G38" s="71">
        <f>SUM(G31:G37)</f>
        <v>1</v>
      </c>
      <c r="H38" s="35"/>
    </row>
    <row r="39" spans="1:19" ht="9.75" customHeight="1" x14ac:dyDescent="0.3">
      <c r="B39" s="49"/>
    </row>
    <row r="40" spans="1:19" x14ac:dyDescent="0.3">
      <c r="A40" s="83" t="s">
        <v>44</v>
      </c>
      <c r="B40" s="83"/>
      <c r="C40" s="36">
        <f>COUNTA(A31:A36)</f>
        <v>6</v>
      </c>
      <c r="D40" s="37"/>
      <c r="E40" s="38"/>
      <c r="F40" s="84" t="s">
        <v>28</v>
      </c>
      <c r="G40" s="84"/>
      <c r="H40" s="39">
        <f>SUM(B31:G36)/(C40*7)</f>
        <v>0.21428571428571427</v>
      </c>
      <c r="I40" s="40"/>
      <c r="J40" s="41"/>
      <c r="K40" s="40"/>
    </row>
    <row r="41" spans="1:19" x14ac:dyDescent="0.3">
      <c r="A41" s="66"/>
      <c r="B41" s="66"/>
      <c r="C41" s="42"/>
      <c r="D41" s="42"/>
      <c r="E41" s="66"/>
      <c r="F41" s="75" t="s">
        <v>29</v>
      </c>
      <c r="G41" s="75"/>
      <c r="H41" s="50">
        <f>H40*0.2*100</f>
        <v>4.2857142857142856</v>
      </c>
      <c r="I41" s="40"/>
      <c r="J41" s="51"/>
      <c r="K41" s="40"/>
    </row>
    <row r="43" spans="1:19" ht="21.75" customHeight="1" x14ac:dyDescent="0.3"/>
    <row r="44" spans="1:19" ht="7.5" customHeight="1" x14ac:dyDescent="0.3">
      <c r="A44" s="44"/>
      <c r="B44" s="45"/>
      <c r="C44" s="45"/>
      <c r="D44" s="45"/>
      <c r="E44" s="45"/>
      <c r="F44" s="45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</row>
    <row r="45" spans="1:19" ht="21.75" customHeight="1" x14ac:dyDescent="0.3"/>
    <row r="46" spans="1:19" ht="18" x14ac:dyDescent="0.3">
      <c r="A46" s="76" t="s">
        <v>45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</row>
    <row r="47" spans="1:19" ht="30" customHeight="1" x14ac:dyDescent="0.3">
      <c r="A47" s="82" t="s">
        <v>46</v>
      </c>
      <c r="B47" s="82"/>
      <c r="C47" s="82"/>
      <c r="D47" s="82"/>
      <c r="E47" s="82"/>
      <c r="F47" s="82"/>
      <c r="G47" s="82"/>
      <c r="H47" s="82"/>
      <c r="J47" s="77" t="s">
        <v>47</v>
      </c>
      <c r="K47" s="77"/>
      <c r="L47" s="77"/>
      <c r="M47" s="77"/>
      <c r="N47" s="77"/>
      <c r="O47" s="77"/>
      <c r="P47" s="77"/>
    </row>
    <row r="48" spans="1:19" x14ac:dyDescent="0.3">
      <c r="A48" s="31" t="s">
        <v>4</v>
      </c>
      <c r="B48" s="80" t="s">
        <v>48</v>
      </c>
      <c r="C48" s="80"/>
      <c r="D48" s="80"/>
      <c r="E48" s="45"/>
      <c r="F48" s="32" t="s">
        <v>49</v>
      </c>
      <c r="G48" s="70"/>
      <c r="H48" s="70"/>
    </row>
    <row r="49" spans="1:8" x14ac:dyDescent="0.3">
      <c r="A49" s="3" t="str">
        <f>A5</f>
        <v>San Felipe de Jesús</v>
      </c>
      <c r="B49" s="78" t="s">
        <v>83</v>
      </c>
      <c r="C49" s="78"/>
      <c r="D49" s="78"/>
      <c r="E49" s="45"/>
      <c r="F49" s="34">
        <f>IF(B49&gt;1,1,0)</f>
        <v>1</v>
      </c>
      <c r="G49" s="70"/>
      <c r="H49" s="70"/>
    </row>
    <row r="50" spans="1:8" x14ac:dyDescent="0.3">
      <c r="A50" s="3" t="str">
        <f>A6</f>
        <v>San Juan Bosco</v>
      </c>
      <c r="B50" s="78" t="s">
        <v>83</v>
      </c>
      <c r="C50" s="78"/>
      <c r="D50" s="78"/>
      <c r="E50" s="45"/>
      <c r="F50" s="34">
        <f t="shared" ref="F50:F63" si="2">IF(B50&gt;1,1,0)</f>
        <v>1</v>
      </c>
      <c r="G50" s="70"/>
      <c r="H50" s="70"/>
    </row>
    <row r="51" spans="1:8" x14ac:dyDescent="0.3">
      <c r="A51" s="3" t="str">
        <f>A7</f>
        <v>Sagrada Familia</v>
      </c>
      <c r="B51" s="78" t="s">
        <v>85</v>
      </c>
      <c r="C51" s="78"/>
      <c r="D51" s="78"/>
      <c r="E51" s="45"/>
      <c r="F51" s="34">
        <f t="shared" si="2"/>
        <v>1</v>
      </c>
      <c r="G51" s="70"/>
      <c r="H51" s="70"/>
    </row>
    <row r="52" spans="1:8" x14ac:dyDescent="0.3">
      <c r="A52" s="3" t="str">
        <f>A8</f>
        <v>San Fco. Javier</v>
      </c>
      <c r="B52" s="78"/>
      <c r="C52" s="78"/>
      <c r="D52" s="78"/>
      <c r="E52" s="45"/>
      <c r="F52" s="34">
        <f t="shared" si="2"/>
        <v>0</v>
      </c>
      <c r="G52" s="70"/>
      <c r="H52" s="70"/>
    </row>
    <row r="53" spans="1:8" x14ac:dyDescent="0.3">
      <c r="A53" s="3" t="str">
        <f>A9</f>
        <v>Cruz del Apostolado</v>
      </c>
      <c r="B53" s="78"/>
      <c r="C53" s="78"/>
      <c r="D53" s="78"/>
      <c r="E53" s="45"/>
      <c r="F53" s="34">
        <f t="shared" si="2"/>
        <v>0</v>
      </c>
      <c r="G53" s="70"/>
      <c r="H53" s="70"/>
    </row>
    <row r="54" spans="1:8" x14ac:dyDescent="0.3">
      <c r="A54" s="3" t="str">
        <f>A10</f>
        <v>El Refugio</v>
      </c>
      <c r="B54" s="78"/>
      <c r="C54" s="78"/>
      <c r="D54" s="78"/>
      <c r="E54" s="45"/>
      <c r="F54" s="34">
        <f t="shared" si="2"/>
        <v>0</v>
      </c>
      <c r="G54" s="70"/>
      <c r="H54" s="70"/>
    </row>
    <row r="55" spans="1:8" x14ac:dyDescent="0.3">
      <c r="A55" s="3" t="str">
        <f>A11</f>
        <v>Santa Ana</v>
      </c>
      <c r="B55" s="78"/>
      <c r="C55" s="78"/>
      <c r="D55" s="78"/>
      <c r="E55" s="45"/>
      <c r="F55" s="34">
        <f t="shared" si="2"/>
        <v>0</v>
      </c>
      <c r="G55" s="70"/>
      <c r="H55" s="70"/>
    </row>
    <row r="56" spans="1:8" x14ac:dyDescent="0.3">
      <c r="A56" s="3" t="str">
        <f>A12</f>
        <v>Guadalupe</v>
      </c>
      <c r="B56" s="78"/>
      <c r="C56" s="78"/>
      <c r="D56" s="78"/>
      <c r="E56" s="45"/>
      <c r="F56" s="34">
        <f t="shared" si="2"/>
        <v>0</v>
      </c>
      <c r="G56" s="70"/>
      <c r="H56" s="70"/>
    </row>
    <row r="57" spans="1:8" x14ac:dyDescent="0.3">
      <c r="A57" s="3" t="str">
        <f>A13</f>
        <v>Ma. Reyna I</v>
      </c>
      <c r="B57" s="78"/>
      <c r="C57" s="78"/>
      <c r="D57" s="78"/>
      <c r="E57" s="45"/>
      <c r="F57" s="34">
        <f t="shared" si="2"/>
        <v>0</v>
      </c>
      <c r="G57" s="70"/>
      <c r="H57" s="70"/>
    </row>
    <row r="58" spans="1:8" x14ac:dyDescent="0.3">
      <c r="A58" s="3" t="str">
        <f>A15</f>
        <v xml:space="preserve">Ma. Reyna II </v>
      </c>
      <c r="B58" s="78"/>
      <c r="C58" s="78"/>
      <c r="D58" s="78"/>
      <c r="E58" s="45"/>
      <c r="F58" s="34">
        <f t="shared" si="2"/>
        <v>0</v>
      </c>
      <c r="G58" s="70"/>
      <c r="H58" s="70"/>
    </row>
    <row r="59" spans="1:8" x14ac:dyDescent="0.3">
      <c r="A59" s="3" t="str">
        <f>A16</f>
        <v>San Rafael</v>
      </c>
      <c r="B59" s="78"/>
      <c r="C59" s="78"/>
      <c r="D59" s="78"/>
      <c r="E59" s="45"/>
      <c r="F59" s="34">
        <f t="shared" si="2"/>
        <v>0</v>
      </c>
      <c r="G59" s="70"/>
      <c r="H59" s="70"/>
    </row>
    <row r="60" spans="1:8" x14ac:dyDescent="0.3">
      <c r="A60" s="3" t="str">
        <f>A17</f>
        <v xml:space="preserve">Marin </v>
      </c>
      <c r="B60" s="78"/>
      <c r="C60" s="78"/>
      <c r="D60" s="78"/>
      <c r="E60" s="45"/>
      <c r="F60" s="34">
        <f t="shared" si="2"/>
        <v>0</v>
      </c>
      <c r="G60" s="70"/>
      <c r="H60" s="70"/>
    </row>
    <row r="61" spans="1:8" x14ac:dyDescent="0.3">
      <c r="A61" s="3" t="str">
        <f>A18</f>
        <v>Santa Catarina</v>
      </c>
      <c r="B61" s="78"/>
      <c r="C61" s="78"/>
      <c r="D61" s="78"/>
      <c r="E61" s="45"/>
      <c r="F61" s="34">
        <f t="shared" si="2"/>
        <v>0</v>
      </c>
      <c r="G61" s="70"/>
      <c r="H61" s="70"/>
    </row>
    <row r="62" spans="1:8" x14ac:dyDescent="0.3">
      <c r="A62" s="3" t="str">
        <f>A19</f>
        <v>Natividad del Señor</v>
      </c>
      <c r="B62" s="78"/>
      <c r="C62" s="78"/>
      <c r="D62" s="78"/>
      <c r="E62" s="45"/>
      <c r="F62" s="34">
        <f t="shared" si="2"/>
        <v>0</v>
      </c>
      <c r="G62" s="70"/>
      <c r="H62" s="70"/>
    </row>
    <row r="63" spans="1:8" x14ac:dyDescent="0.3">
      <c r="A63" s="3" t="e">
        <f>#REF!</f>
        <v>#REF!</v>
      </c>
      <c r="B63" s="78"/>
      <c r="C63" s="78"/>
      <c r="D63" s="78"/>
      <c r="E63" s="45"/>
      <c r="F63" s="34">
        <f t="shared" si="2"/>
        <v>0</v>
      </c>
      <c r="G63" s="70"/>
      <c r="H63" s="70"/>
    </row>
    <row r="64" spans="1:8" x14ac:dyDescent="0.3">
      <c r="A64" s="31" t="s">
        <v>26</v>
      </c>
      <c r="B64" s="79">
        <v>90</v>
      </c>
      <c r="C64" s="79"/>
      <c r="D64" s="79"/>
      <c r="E64" s="45"/>
      <c r="F64" s="45"/>
      <c r="G64" s="70"/>
      <c r="H64" s="70"/>
    </row>
    <row r="65" spans="1:19" ht="6" customHeight="1" x14ac:dyDescent="0.3">
      <c r="F65" s="3"/>
      <c r="G65" s="70"/>
      <c r="H65" s="70"/>
    </row>
    <row r="66" spans="1:19" x14ac:dyDescent="0.3">
      <c r="A66" s="84" t="s">
        <v>50</v>
      </c>
      <c r="B66" s="84"/>
      <c r="C66" s="36">
        <f>COUNTA(A49:A63)</f>
        <v>15</v>
      </c>
      <c r="D66" s="84" t="s">
        <v>28</v>
      </c>
      <c r="E66" s="84"/>
      <c r="F66" s="52">
        <f>(SUM(F49:F63))/C66</f>
        <v>0.2</v>
      </c>
      <c r="G66" s="70"/>
      <c r="H66" s="70"/>
      <c r="I66" s="40"/>
      <c r="J66" s="41"/>
    </row>
    <row r="67" spans="1:19" x14ac:dyDescent="0.3">
      <c r="A67" s="66"/>
      <c r="B67" s="66"/>
      <c r="C67" s="42"/>
      <c r="D67" s="75" t="s">
        <v>29</v>
      </c>
      <c r="E67" s="75"/>
      <c r="F67" s="43">
        <f>F66*0.3*100</f>
        <v>6</v>
      </c>
      <c r="G67" s="70"/>
      <c r="H67" s="70"/>
      <c r="I67" s="40"/>
      <c r="J67" s="41"/>
    </row>
    <row r="70" spans="1:19" ht="7.5" customHeight="1" x14ac:dyDescent="0.3">
      <c r="A70" s="44"/>
      <c r="B70" s="45"/>
      <c r="C70" s="45"/>
      <c r="D70" s="45"/>
      <c r="E70" s="45"/>
      <c r="F70" s="45"/>
      <c r="G70" s="45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</row>
    <row r="71" spans="1:19" ht="24" customHeight="1" x14ac:dyDescent="0.3">
      <c r="A71" s="76" t="s">
        <v>51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</row>
    <row r="72" spans="1:19" ht="30.75" customHeight="1" x14ac:dyDescent="0.3">
      <c r="A72" s="82" t="s">
        <v>52</v>
      </c>
      <c r="B72" s="82"/>
      <c r="C72" s="82"/>
      <c r="D72" s="82"/>
      <c r="E72" s="82"/>
      <c r="F72" s="82"/>
      <c r="G72" s="82"/>
      <c r="H72" s="82"/>
      <c r="I72" s="53"/>
      <c r="J72" s="85"/>
      <c r="K72" s="85"/>
      <c r="L72" s="85"/>
      <c r="M72" s="85"/>
      <c r="N72" s="85"/>
      <c r="O72" s="85"/>
      <c r="P72" s="85"/>
      <c r="Q72" s="40"/>
    </row>
    <row r="73" spans="1:19" ht="52.95" customHeight="1" x14ac:dyDescent="0.3">
      <c r="A73" s="31" t="s">
        <v>4</v>
      </c>
      <c r="B73" s="48" t="s">
        <v>53</v>
      </c>
      <c r="C73" s="48" t="s">
        <v>54</v>
      </c>
      <c r="D73" s="48" t="s">
        <v>55</v>
      </c>
      <c r="E73" s="54" t="s">
        <v>56</v>
      </c>
      <c r="G73" s="46"/>
    </row>
    <row r="74" spans="1:19" x14ac:dyDescent="0.3">
      <c r="A74" s="3" t="str">
        <f>A49</f>
        <v>San Felipe de Jesús</v>
      </c>
      <c r="B74" s="70">
        <v>1</v>
      </c>
      <c r="C74" s="70">
        <v>1</v>
      </c>
      <c r="D74" s="33">
        <v>1</v>
      </c>
      <c r="E74" s="55">
        <f>IF((B74+C74)=0,"",D74/(C74+B74))</f>
        <v>0.5</v>
      </c>
      <c r="G74" s="46"/>
    </row>
    <row r="75" spans="1:19" x14ac:dyDescent="0.3">
      <c r="A75" s="3" t="str">
        <f t="shared" ref="A75:A88" si="3">A50</f>
        <v>San Juan Bosco</v>
      </c>
      <c r="B75" s="70">
        <v>0</v>
      </c>
      <c r="C75" s="70"/>
      <c r="E75" s="55" t="str">
        <f>IF((B75+C75)=0,"",D75/(C75+B75))</f>
        <v/>
      </c>
      <c r="G75" s="46"/>
    </row>
    <row r="76" spans="1:19" x14ac:dyDescent="0.3">
      <c r="A76" s="3" t="str">
        <f t="shared" si="3"/>
        <v>Sagrada Familia</v>
      </c>
      <c r="B76" s="70">
        <v>1</v>
      </c>
      <c r="C76" s="70"/>
      <c r="E76" s="55">
        <f t="shared" ref="E76:E88" si="4">IF((B76+C76)=0,"",D76/(C76+B76))</f>
        <v>0</v>
      </c>
      <c r="G76" s="46"/>
    </row>
    <row r="77" spans="1:19" x14ac:dyDescent="0.3">
      <c r="A77" s="3" t="str">
        <f t="shared" si="3"/>
        <v>San Fco. Javier</v>
      </c>
      <c r="B77" s="70">
        <v>1</v>
      </c>
      <c r="C77" s="70"/>
      <c r="E77" s="55">
        <f t="shared" si="4"/>
        <v>0</v>
      </c>
      <c r="G77" s="46"/>
    </row>
    <row r="78" spans="1:19" x14ac:dyDescent="0.3">
      <c r="A78" s="3" t="str">
        <f t="shared" si="3"/>
        <v>Cruz del Apostolado</v>
      </c>
      <c r="B78" s="70"/>
      <c r="C78" s="70"/>
      <c r="E78" s="55" t="str">
        <f t="shared" si="4"/>
        <v/>
      </c>
      <c r="G78" s="46"/>
    </row>
    <row r="79" spans="1:19" x14ac:dyDescent="0.3">
      <c r="A79" s="3" t="str">
        <f t="shared" si="3"/>
        <v>El Refugio</v>
      </c>
      <c r="B79" s="70"/>
      <c r="C79" s="70"/>
      <c r="E79" s="55" t="str">
        <f t="shared" si="4"/>
        <v/>
      </c>
      <c r="G79" s="46"/>
    </row>
    <row r="80" spans="1:19" x14ac:dyDescent="0.3">
      <c r="A80" s="3" t="str">
        <f t="shared" si="3"/>
        <v>Santa Ana</v>
      </c>
      <c r="B80" s="70"/>
      <c r="C80" s="70"/>
      <c r="E80" s="55" t="str">
        <f t="shared" si="4"/>
        <v/>
      </c>
      <c r="G80" s="46"/>
    </row>
    <row r="81" spans="1:11" x14ac:dyDescent="0.3">
      <c r="A81" s="3" t="str">
        <f t="shared" si="3"/>
        <v>Guadalupe</v>
      </c>
      <c r="B81" s="70"/>
      <c r="C81" s="70"/>
      <c r="E81" s="55" t="str">
        <f t="shared" si="4"/>
        <v/>
      </c>
      <c r="G81" s="46"/>
    </row>
    <row r="82" spans="1:11" x14ac:dyDescent="0.3">
      <c r="A82" s="3" t="str">
        <f t="shared" si="3"/>
        <v>Ma. Reyna I</v>
      </c>
      <c r="B82" s="70"/>
      <c r="C82" s="70"/>
      <c r="E82" s="55" t="str">
        <f t="shared" si="4"/>
        <v/>
      </c>
      <c r="G82" s="46"/>
    </row>
    <row r="83" spans="1:11" x14ac:dyDescent="0.3">
      <c r="A83" s="3" t="str">
        <f t="shared" si="3"/>
        <v xml:space="preserve">Ma. Reyna II </v>
      </c>
      <c r="B83" s="70"/>
      <c r="C83" s="70"/>
      <c r="E83" s="55" t="str">
        <f t="shared" si="4"/>
        <v/>
      </c>
      <c r="G83" s="46"/>
    </row>
    <row r="84" spans="1:11" x14ac:dyDescent="0.3">
      <c r="A84" s="3" t="str">
        <f t="shared" si="3"/>
        <v>San Rafael</v>
      </c>
      <c r="B84" s="70"/>
      <c r="C84" s="70"/>
      <c r="E84" s="55" t="str">
        <f t="shared" si="4"/>
        <v/>
      </c>
      <c r="G84" s="46"/>
    </row>
    <row r="85" spans="1:11" x14ac:dyDescent="0.3">
      <c r="A85" s="3" t="str">
        <f t="shared" si="3"/>
        <v xml:space="preserve">Marin </v>
      </c>
      <c r="B85" s="70"/>
      <c r="C85" s="70"/>
      <c r="E85" s="55" t="str">
        <f t="shared" si="4"/>
        <v/>
      </c>
      <c r="G85" s="46"/>
    </row>
    <row r="86" spans="1:11" x14ac:dyDescent="0.3">
      <c r="A86" s="3" t="str">
        <f t="shared" si="3"/>
        <v>Santa Catarina</v>
      </c>
      <c r="B86" s="70"/>
      <c r="C86" s="70"/>
      <c r="E86" s="55" t="str">
        <f t="shared" si="4"/>
        <v/>
      </c>
      <c r="G86" s="46"/>
    </row>
    <row r="87" spans="1:11" x14ac:dyDescent="0.3">
      <c r="A87" s="3" t="str">
        <f t="shared" si="3"/>
        <v>Natividad del Señor</v>
      </c>
      <c r="B87" s="70"/>
      <c r="C87" s="70"/>
      <c r="E87" s="55" t="str">
        <f t="shared" si="4"/>
        <v/>
      </c>
      <c r="G87" s="46"/>
    </row>
    <row r="88" spans="1:11" x14ac:dyDescent="0.3">
      <c r="A88" s="3" t="e">
        <f t="shared" si="3"/>
        <v>#REF!</v>
      </c>
      <c r="B88" s="70"/>
      <c r="C88" s="70"/>
      <c r="E88" s="55" t="str">
        <f t="shared" si="4"/>
        <v/>
      </c>
      <c r="G88" s="46"/>
      <c r="J88" s="25"/>
      <c r="K88" s="25"/>
    </row>
    <row r="89" spans="1:11" x14ac:dyDescent="0.3">
      <c r="A89" s="31" t="s">
        <v>26</v>
      </c>
      <c r="B89" s="56">
        <f>SUM(B74:B88)</f>
        <v>3</v>
      </c>
      <c r="C89" s="56">
        <f>SUM(C74:C88)</f>
        <v>1</v>
      </c>
      <c r="D89" s="56"/>
      <c r="E89" s="57"/>
    </row>
    <row r="90" spans="1:11" ht="15" customHeight="1" x14ac:dyDescent="0.3">
      <c r="A90" s="58" t="s">
        <v>57</v>
      </c>
      <c r="B90" s="59">
        <f>COUNTA(A74:A88)</f>
        <v>15</v>
      </c>
      <c r="C90" s="84" t="s">
        <v>58</v>
      </c>
      <c r="D90" s="84"/>
      <c r="E90" s="72">
        <f>IF((B89+C89)=0,"",D89/(C89+B89))</f>
        <v>0</v>
      </c>
      <c r="G90" s="3"/>
    </row>
    <row r="91" spans="1:11" x14ac:dyDescent="0.3">
      <c r="C91" s="75" t="s">
        <v>59</v>
      </c>
      <c r="D91" s="75"/>
      <c r="E91" s="60">
        <f>E90*0.3*100</f>
        <v>0</v>
      </c>
      <c r="G91" s="61"/>
      <c r="H91" s="61"/>
      <c r="I91" s="61"/>
    </row>
    <row r="92" spans="1:11" ht="14.1" customHeight="1" x14ac:dyDescent="0.3">
      <c r="G92" s="62"/>
      <c r="H92" s="62"/>
      <c r="I92" s="62"/>
    </row>
    <row r="93" spans="1:11" ht="14.1" customHeight="1" x14ac:dyDescent="0.3">
      <c r="G93" s="3"/>
    </row>
    <row r="94" spans="1:11" ht="14.1" customHeight="1" x14ac:dyDescent="0.3">
      <c r="G94" s="3"/>
      <c r="J94" s="63"/>
      <c r="K94" s="63"/>
    </row>
    <row r="95" spans="1:11" ht="14.1" customHeight="1" x14ac:dyDescent="0.3">
      <c r="G95" s="3"/>
    </row>
    <row r="96" spans="1:11" ht="14.1" customHeight="1" x14ac:dyDescent="0.3"/>
    <row r="97" spans="1:2" ht="14.1" customHeight="1" x14ac:dyDescent="0.3">
      <c r="A97" s="64"/>
      <c r="B97" s="65"/>
    </row>
  </sheetData>
  <mergeCells count="41">
    <mergeCell ref="C90:D90"/>
    <mergeCell ref="C91:D91"/>
    <mergeCell ref="A66:B66"/>
    <mergeCell ref="A47:H47"/>
    <mergeCell ref="A71:P71"/>
    <mergeCell ref="J72:P72"/>
    <mergeCell ref="A72:H72"/>
    <mergeCell ref="B60:D60"/>
    <mergeCell ref="B61:D61"/>
    <mergeCell ref="B62:D62"/>
    <mergeCell ref="D66:E66"/>
    <mergeCell ref="D67:E67"/>
    <mergeCell ref="B59:D59"/>
    <mergeCell ref="A1:P1"/>
    <mergeCell ref="A3:H3"/>
    <mergeCell ref="F23:G23"/>
    <mergeCell ref="A40:B40"/>
    <mergeCell ref="F40:G40"/>
    <mergeCell ref="A27:P27"/>
    <mergeCell ref="I29:O29"/>
    <mergeCell ref="A29:H29"/>
    <mergeCell ref="J3:P3"/>
    <mergeCell ref="A2:P2"/>
    <mergeCell ref="A22:B22"/>
    <mergeCell ref="F22:G22"/>
    <mergeCell ref="F41:G41"/>
    <mergeCell ref="A46:P46"/>
    <mergeCell ref="J47:P47"/>
    <mergeCell ref="B63:D63"/>
    <mergeCell ref="B64:D64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</mergeCells>
  <conditionalFormatting sqref="G20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0:F20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8:F3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4 B6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1:H3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74:E88">
    <cfRule type="colorScale" priority="4">
      <colorScale>
        <cfvo type="num" val="-0.1"/>
        <cfvo type="num" val="0"/>
        <cfvo type="num" val="0.5"/>
        <color rgb="FFF8696B"/>
        <color rgb="FFFFEB84"/>
        <color rgb="FF63BE7B"/>
      </colorScale>
    </cfRule>
  </conditionalFormatting>
  <conditionalFormatting sqref="H49:H6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9:F6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:H19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scale="6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opLeftCell="A7" zoomScale="86" zoomScaleNormal="86" workbookViewId="0">
      <selection activeCell="E9" sqref="E9"/>
    </sheetView>
  </sheetViews>
  <sheetFormatPr baseColWidth="10" defaultColWidth="11.44140625" defaultRowHeight="14.4" x14ac:dyDescent="0.3"/>
  <cols>
    <col min="1" max="1" width="4.6640625" style="3" customWidth="1"/>
    <col min="2" max="2" width="40.6640625" style="3" customWidth="1"/>
    <col min="3" max="3" width="20.6640625" style="3" customWidth="1"/>
    <col min="4" max="4" width="18.6640625" style="3" customWidth="1"/>
    <col min="5" max="5" width="9.6640625" style="3" customWidth="1"/>
    <col min="6" max="6" width="9.33203125" style="3" customWidth="1"/>
    <col min="7" max="7" width="10.33203125" style="3" customWidth="1"/>
    <col min="8" max="8" width="7.6640625" style="3" customWidth="1"/>
    <col min="9" max="10" width="10.6640625" style="3" customWidth="1"/>
    <col min="11" max="16384" width="11.44140625" style="3"/>
  </cols>
  <sheetData>
    <row r="1" spans="1:11" ht="15.6" x14ac:dyDescent="0.3">
      <c r="A1" s="1"/>
      <c r="B1" s="88" t="s">
        <v>60</v>
      </c>
      <c r="C1" s="88"/>
      <c r="D1" s="88"/>
      <c r="E1" s="88"/>
      <c r="F1" s="88"/>
      <c r="G1" s="88"/>
      <c r="H1" s="88"/>
      <c r="I1" s="88"/>
      <c r="J1" s="88"/>
      <c r="K1" s="2"/>
    </row>
    <row r="2" spans="1:11" ht="9" customHeight="1" x14ac:dyDescent="0.3">
      <c r="A2" s="1"/>
      <c r="B2" s="67"/>
      <c r="C2" s="67"/>
      <c r="D2" s="67"/>
      <c r="E2" s="67"/>
      <c r="F2" s="67"/>
      <c r="G2" s="67"/>
      <c r="H2" s="67"/>
      <c r="I2" s="67"/>
      <c r="J2" s="67"/>
      <c r="K2" s="2"/>
    </row>
    <row r="3" spans="1:11" ht="15.6" x14ac:dyDescent="0.3">
      <c r="A3" s="1"/>
      <c r="B3" s="88" t="s">
        <v>61</v>
      </c>
      <c r="C3" s="88"/>
      <c r="D3" s="88"/>
      <c r="E3" s="88"/>
      <c r="F3" s="88"/>
      <c r="G3" s="88"/>
      <c r="H3" s="88"/>
      <c r="I3" s="88"/>
      <c r="J3" s="88"/>
      <c r="K3" s="2"/>
    </row>
    <row r="4" spans="1:11" x14ac:dyDescent="0.3">
      <c r="A4" s="4"/>
      <c r="B4" s="89" t="s">
        <v>62</v>
      </c>
      <c r="C4" s="89"/>
      <c r="D4" s="89"/>
      <c r="E4" s="89"/>
      <c r="F4" s="89"/>
      <c r="G4" s="89"/>
      <c r="H4" s="89"/>
      <c r="I4" s="89"/>
      <c r="J4" s="89"/>
      <c r="K4" s="2"/>
    </row>
    <row r="5" spans="1:11" ht="13.5" customHeight="1" x14ac:dyDescent="0.3">
      <c r="A5" s="4"/>
      <c r="B5" s="68"/>
      <c r="C5" s="68"/>
      <c r="D5" s="68"/>
      <c r="E5" s="68"/>
      <c r="F5" s="68"/>
      <c r="G5" s="68"/>
      <c r="H5" s="68"/>
      <c r="I5" s="68"/>
      <c r="J5" s="68"/>
      <c r="K5" s="2"/>
    </row>
    <row r="6" spans="1:11" s="6" customFormat="1" ht="21.75" customHeight="1" x14ac:dyDescent="0.2">
      <c r="A6" s="90" t="s">
        <v>63</v>
      </c>
      <c r="B6" s="90"/>
      <c r="C6" s="90"/>
      <c r="D6" s="90"/>
      <c r="E6" s="90"/>
      <c r="F6" s="90"/>
      <c r="G6" s="90"/>
      <c r="H6" s="90"/>
      <c r="I6" s="90"/>
      <c r="J6" s="90"/>
      <c r="K6" s="5"/>
    </row>
    <row r="7" spans="1:11" s="8" customFormat="1" ht="14.25" customHeight="1" x14ac:dyDescent="0.3">
      <c r="A7" s="91"/>
      <c r="B7" s="86" t="s">
        <v>64</v>
      </c>
      <c r="C7" s="86" t="s">
        <v>65</v>
      </c>
      <c r="D7" s="86" t="s">
        <v>66</v>
      </c>
      <c r="E7" s="86" t="s">
        <v>67</v>
      </c>
      <c r="F7" s="86" t="s">
        <v>58</v>
      </c>
      <c r="G7" s="86" t="s">
        <v>59</v>
      </c>
      <c r="H7" s="7"/>
    </row>
    <row r="8" spans="1:11" s="8" customFormat="1" ht="16.5" customHeight="1" x14ac:dyDescent="0.3">
      <c r="A8" s="91"/>
      <c r="B8" s="86"/>
      <c r="C8" s="86"/>
      <c r="D8" s="86"/>
      <c r="E8" s="86"/>
      <c r="F8" s="86"/>
      <c r="G8" s="86"/>
      <c r="H8" s="7"/>
    </row>
    <row r="9" spans="1:11" ht="54.9" customHeight="1" x14ac:dyDescent="0.3">
      <c r="A9" s="9">
        <v>1</v>
      </c>
      <c r="B9" s="10" t="s">
        <v>68</v>
      </c>
      <c r="C9" s="11" t="s">
        <v>69</v>
      </c>
      <c r="D9" s="12" t="s">
        <v>70</v>
      </c>
      <c r="E9" s="13">
        <v>0.2</v>
      </c>
      <c r="F9" s="14"/>
      <c r="G9" s="15"/>
      <c r="H9" s="2"/>
    </row>
    <row r="10" spans="1:11" ht="54.9" customHeight="1" x14ac:dyDescent="0.3">
      <c r="A10" s="9">
        <v>2</v>
      </c>
      <c r="B10" s="10" t="s">
        <v>71</v>
      </c>
      <c r="C10" s="11" t="s">
        <v>72</v>
      </c>
      <c r="D10" s="12" t="s">
        <v>73</v>
      </c>
      <c r="E10" s="13">
        <v>0.2</v>
      </c>
      <c r="F10" s="14"/>
      <c r="G10" s="15"/>
      <c r="H10" s="2"/>
    </row>
    <row r="11" spans="1:11" ht="54.9" customHeight="1" x14ac:dyDescent="0.3">
      <c r="A11" s="9">
        <v>3</v>
      </c>
      <c r="B11" s="10" t="s">
        <v>74</v>
      </c>
      <c r="C11" s="11" t="s">
        <v>75</v>
      </c>
      <c r="D11" s="12" t="s">
        <v>76</v>
      </c>
      <c r="E11" s="13">
        <v>0.3</v>
      </c>
      <c r="F11" s="14"/>
      <c r="G11" s="15"/>
      <c r="H11" s="2"/>
    </row>
    <row r="12" spans="1:11" ht="54.9" customHeight="1" x14ac:dyDescent="0.3">
      <c r="A12" s="9">
        <v>4</v>
      </c>
      <c r="B12" s="10" t="s">
        <v>77</v>
      </c>
      <c r="C12" s="11" t="s">
        <v>78</v>
      </c>
      <c r="D12" s="12" t="s">
        <v>79</v>
      </c>
      <c r="E12" s="13">
        <v>0.3</v>
      </c>
      <c r="F12" s="14"/>
      <c r="G12" s="15"/>
      <c r="H12" s="2"/>
    </row>
    <row r="13" spans="1:11" ht="9.75" customHeight="1" x14ac:dyDescent="0.3">
      <c r="A13" s="16"/>
      <c r="B13" s="17"/>
      <c r="C13" s="18"/>
      <c r="D13" s="18"/>
      <c r="E13" s="19"/>
      <c r="F13" s="20"/>
      <c r="G13" s="20"/>
      <c r="H13" s="2"/>
    </row>
    <row r="14" spans="1:11" s="25" customFormat="1" ht="21.75" customHeight="1" x14ac:dyDescent="0.3">
      <c r="A14" s="21"/>
      <c r="B14" s="22"/>
      <c r="C14" s="22"/>
      <c r="D14" s="22"/>
      <c r="E14" s="22"/>
      <c r="F14" s="16" t="s">
        <v>80</v>
      </c>
      <c r="G14" s="23">
        <f>SUM(G9:G12)</f>
        <v>0</v>
      </c>
      <c r="H14" s="24"/>
    </row>
    <row r="15" spans="1:11" s="27" customFormat="1" ht="45" customHeight="1" x14ac:dyDescent="0.3">
      <c r="A15" s="87" t="s">
        <v>81</v>
      </c>
      <c r="B15" s="87"/>
      <c r="C15" s="87"/>
      <c r="D15" s="87"/>
      <c r="E15" s="87"/>
      <c r="F15" s="87"/>
      <c r="G15" s="87"/>
      <c r="H15" s="87"/>
      <c r="I15" s="87"/>
      <c r="J15" s="87"/>
      <c r="K15" s="26"/>
    </row>
  </sheetData>
  <mergeCells count="12">
    <mergeCell ref="F7:F8"/>
    <mergeCell ref="G7:G8"/>
    <mergeCell ref="A15:J15"/>
    <mergeCell ref="B1:J1"/>
    <mergeCell ref="B3:J3"/>
    <mergeCell ref="B4:J4"/>
    <mergeCell ref="A6:J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2019-10-08T17:33:30Z</dcterms:modified>
</cp:coreProperties>
</file>