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defaultThemeVersion="124226"/>
  <xr:revisionPtr revIDLastSave="0" documentId="13_ncr:1_{2FB83E4D-729A-46E6-B70E-8040BC88DF8F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Tablero" sheetId="4" r:id="rId1"/>
    <sheet name="Formato" sheetId="6" r:id="rId2"/>
  </sheets>
  <definedNames>
    <definedName name="_xlnm.Print_Area" localSheetId="0">Tablero!$A:$P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4" l="1"/>
  <c r="D13" i="4"/>
  <c r="D12" i="4"/>
  <c r="D11" i="4"/>
  <c r="D10" i="4"/>
  <c r="D9" i="4"/>
  <c r="D55" i="4" l="1"/>
  <c r="D29" i="4"/>
  <c r="D30" i="4"/>
  <c r="D31" i="4"/>
  <c r="D32" i="4"/>
  <c r="D33" i="4"/>
  <c r="D34" i="4"/>
  <c r="D35" i="4"/>
  <c r="D36" i="4"/>
  <c r="D37" i="4"/>
  <c r="D38" i="4"/>
  <c r="D39" i="4"/>
  <c r="D28" i="4"/>
  <c r="D6" i="4"/>
  <c r="D7" i="4"/>
  <c r="D8" i="4"/>
  <c r="D15" i="4"/>
  <c r="D5" i="4"/>
  <c r="D41" i="4" l="1"/>
  <c r="D42" i="4" s="1"/>
  <c r="D18" i="4"/>
  <c r="B64" i="4"/>
  <c r="D48" i="4" l="1"/>
  <c r="D49" i="4"/>
  <c r="F59" i="4" s="1"/>
  <c r="F60" i="4" s="1"/>
  <c r="G11" i="6" s="1"/>
  <c r="D50" i="4"/>
  <c r="D51" i="4"/>
  <c r="D52" i="4"/>
  <c r="D53" i="4"/>
  <c r="D54" i="4"/>
  <c r="D56" i="4"/>
  <c r="D57" i="4"/>
  <c r="D58" i="4"/>
  <c r="D47" i="4"/>
  <c r="C40" i="4"/>
  <c r="B40" i="4"/>
  <c r="F11" i="6" l="1"/>
  <c r="B16" i="4"/>
  <c r="D19" i="4"/>
  <c r="G10" i="6" l="1"/>
  <c r="F10" i="6"/>
  <c r="G9" i="6"/>
  <c r="F9" i="6"/>
  <c r="G13" i="6" l="1"/>
</calcChain>
</file>

<file path=xl/sharedStrings.xml><?xml version="1.0" encoding="utf-8"?>
<sst xmlns="http://schemas.openxmlformats.org/spreadsheetml/2006/main" count="87" uniqueCount="67">
  <si>
    <t>CIP I Y II</t>
  </si>
  <si>
    <t>SUMAS</t>
  </si>
  <si>
    <t>MES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</si>
  <si>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</si>
  <si>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</si>
  <si>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</si>
  <si>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</si>
  <si>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</si>
  <si>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</si>
  <si>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</si>
  <si>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</si>
  <si>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</si>
  <si>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</si>
  <si>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</si>
  <si>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</si>
  <si>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TOTALES</t>
  </si>
  <si>
    <t>%CUMPL</t>
  </si>
  <si>
    <t>REGISTROS EN LA BDD</t>
  </si>
  <si>
    <t>VALOR</t>
  </si>
  <si>
    <t>CUMPLIMIENTO DEL DIRECTORIO</t>
  </si>
  <si>
    <t xml:space="preserve">FECHA: </t>
  </si>
  <si>
    <t>Movimiento Familiar Cristiano</t>
  </si>
  <si>
    <t>Hoja de evaluación</t>
  </si>
  <si>
    <t>Indicadores</t>
  </si>
  <si>
    <t>Fórmula</t>
  </si>
  <si>
    <t>Fuente de información</t>
  </si>
  <si>
    <t>Pond.</t>
  </si>
  <si>
    <t>Resultado</t>
  </si>
  <si>
    <t>Calificación</t>
  </si>
  <si>
    <t>SUMA</t>
  </si>
  <si>
    <t>Actualización del Directorio de membresía Ciclo Actual.</t>
  </si>
  <si>
    <t xml:space="preserve">TOTAL DE MEMBRESÍA 
DE LA DIÓCESIS : </t>
  </si>
  <si>
    <t>Terminado en Oct ó antes = 100; entre Nov y Dic =  80; entre Ene y Feb = 50; entre Mzo y Abr = 25; Depués de Abril = 0</t>
  </si>
  <si>
    <t xml:space="preserve">Nota: Este formato será llenado por el Matrimonio de Apoyo en Base de Datos Diocesana  y entregado al matrimonio Presidente Diocesano para su revisión y análisis, anexando copia de las fuentes de información utilizadas. </t>
  </si>
  <si>
    <t>Porcentaje de cumplimiento de sus requisitos</t>
  </si>
  <si>
    <t>(Numero de cursos y encuentros VIGENTES conforme a requisitos / Suma de cursos y encuentros requeridos por su Rol) X 100</t>
  </si>
  <si>
    <t>Base de Datos Diocesana - Registro de capacitaciones y Encuentros</t>
  </si>
  <si>
    <t>Porcentaje de participacion en eventos convocados.</t>
  </si>
  <si>
    <t>(Numero de eventos en que participo / Numero total de eventos en que fue convocado) X 100</t>
  </si>
  <si>
    <t>Convocatorias y Listas de  asistencias</t>
  </si>
  <si>
    <t>Nombre del Matrimonio de Apoyo en Base de Datos Diocesana: _________________________  Ciclo Evaluado: __________________    Diócesis:_____________________________</t>
  </si>
  <si>
    <t>Matrimonio de Apoyo en Base de Datos Diocesana</t>
  </si>
  <si>
    <t>CBF</t>
  </si>
  <si>
    <t>KERIGMA</t>
  </si>
  <si>
    <t>CAP BDD</t>
  </si>
  <si>
    <t>1.- PORCENTAJE DE CUMPLIMIENTO DE SUS REQUISITOS</t>
  </si>
  <si>
    <t>PORCENTAJE DE CUMPLIMIENTO DE SUS REQUISITOS
META: 100%</t>
  </si>
  <si>
    <t>PORCENTAJE DE CUMPLIMIENTO DE SUS REQUISITOS</t>
  </si>
  <si>
    <t>REQUISITOS</t>
  </si>
  <si>
    <t>SE TIENE</t>
  </si>
  <si>
    <t>%CUMP</t>
  </si>
  <si>
    <t>EVNTOS CONVOCADOS</t>
  </si>
  <si>
    <t>EVENTOS ASISTIDOS</t>
  </si>
  <si>
    <t>2.- PORCENTAJE DE PARTICIPACIÓN A EVENTOS CONVOCADOS</t>
  </si>
  <si>
    <t xml:space="preserve"> PORCENTAJE DE PARTICIPACIÓN A EVENTOS CONVOCADOS
META: 100%</t>
  </si>
  <si>
    <t xml:space="preserve"> PORCENTAJE DE PARTICIPACIÓN A EVENTOS CONVOCADOS</t>
  </si>
  <si>
    <t xml:space="preserve"> 3.- ACTUALIZACIÓN DEL DIRECTORIO DE MEMBRESÍA - CICLO ACTUAL</t>
  </si>
  <si>
    <t>T. METODOLOGIA</t>
  </si>
  <si>
    <t>SH_E_ZONAL</t>
  </si>
  <si>
    <t>T_MAN_ORG.</t>
  </si>
  <si>
    <t>T_PROF_DIRIGENTES</t>
  </si>
  <si>
    <t>SH_E_SECTOR</t>
  </si>
  <si>
    <t>SH_E_DIOCESANO</t>
  </si>
  <si>
    <t>ENC. CONYUGAL</t>
  </si>
  <si>
    <t>TABLERO DE INDICADORES DEL MATRIMONIO DE POYO EN BASE DE DATOS DIOCESANO</t>
  </si>
  <si>
    <t>Base de Datos Web - Reportes D-01 y DJ-01</t>
  </si>
  <si>
    <t>REGISTROS DEL DIRECTORIO EN LA BDW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</si>
</sst>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0"/>
      <name val="Arial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entury Gothic"/>
      <family val="2"/>
    </font>
    <font>
      <b/>
      <sz val="11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94">
    <xf numFmtId="0" fontId="0" fillId="0" borderId="0" xfId="0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4" borderId="0" xfId="0" applyFont="1" applyFill="1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9" fontId="2" fillId="3" borderId="0" xfId="1" applyFont="1" applyFill="1" applyAlignment="1">
      <alignment horizontal="center" vertical="center"/>
    </xf>
    <xf numFmtId="0" fontId="0" fillId="0" borderId="0" xfId="0" applyAlignment="1"/>
    <xf numFmtId="9" fontId="4" fillId="3" borderId="0" xfId="1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3" fillId="0" borderId="0" xfId="0" applyFont="1" applyAlignment="1">
      <alignment horizontal="center" vertical="center"/>
    </xf>
    <xf numFmtId="9" fontId="2" fillId="4" borderId="0" xfId="1" applyFont="1" applyFill="1" applyAlignment="1">
      <alignment horizont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0" fillId="0" borderId="0" xfId="0" applyBorder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4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vertical="center" wrapText="1"/>
    </xf>
    <xf numFmtId="1" fontId="2" fillId="0" borderId="0" xfId="1" applyNumberFormat="1" applyFont="1" applyFill="1" applyAlignment="1">
      <alignment horizontal="center"/>
    </xf>
    <xf numFmtId="2" fontId="2" fillId="3" borderId="0" xfId="1" applyNumberFormat="1" applyFont="1" applyFill="1" applyAlignment="1">
      <alignment horizontal="center"/>
    </xf>
    <xf numFmtId="0" fontId="2" fillId="2" borderId="0" xfId="0" applyFont="1" applyFill="1"/>
    <xf numFmtId="0" fontId="2" fillId="5" borderId="0" xfId="0" applyFont="1" applyFill="1"/>
    <xf numFmtId="2" fontId="2" fillId="4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right"/>
    </xf>
    <xf numFmtId="0" fontId="2" fillId="4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20" fillId="4" borderId="0" xfId="0" applyFont="1" applyFill="1" applyAlignment="1">
      <alignment horizontal="center"/>
    </xf>
    <xf numFmtId="0" fontId="9" fillId="6" borderId="0" xfId="0" applyFont="1" applyFill="1"/>
    <xf numFmtId="0" fontId="15" fillId="0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5" fontId="22" fillId="0" borderId="2" xfId="1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2" fontId="2" fillId="0" borderId="0" xfId="1" applyNumberFormat="1" applyFont="1" applyFill="1" applyAlignment="1">
      <alignment horizontal="center"/>
    </xf>
    <xf numFmtId="9" fontId="0" fillId="4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0" fillId="0" borderId="0" xfId="0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10" fontId="2" fillId="2" borderId="0" xfId="0" applyNumberFormat="1" applyFont="1" applyFill="1" applyAlignment="1">
      <alignment horizontal="center" vertical="center"/>
    </xf>
    <xf numFmtId="10" fontId="0" fillId="0" borderId="0" xfId="0" applyNumberFormat="1"/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wrapText="1"/>
    </xf>
    <xf numFmtId="0" fontId="14" fillId="4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3" fillId="4" borderId="2" xfId="0" applyFont="1" applyFill="1" applyBorder="1" applyAlignment="1">
      <alignment horizontal="center" vertical="center"/>
    </xf>
  </cellXfs>
  <cellStyles count="3">
    <cellStyle name="Normal" xfId="0" builtinId="0"/>
    <cellStyle name="Normal 3" xfId="2" xr:uid="{00000000-0005-0000-0000-000001000000}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Tablero!$D$4</c:f>
              <c:strCache>
                <c:ptCount val="1"/>
                <c:pt idx="0">
                  <c:v>%CUMP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Tablero!$A$5:$A$15</c:f>
              <c:strCache>
                <c:ptCount val="11"/>
                <c:pt idx="0">
                  <c:v>CBF</c:v>
                </c:pt>
                <c:pt idx="1">
                  <c:v>KERIGMA</c:v>
                </c:pt>
                <c:pt idx="2">
                  <c:v>ENC. CONYUGAL</c:v>
                </c:pt>
                <c:pt idx="3">
                  <c:v>T. METODOLOGIA</c:v>
                </c:pt>
                <c:pt idx="4">
                  <c:v>CIP I Y II</c:v>
                </c:pt>
                <c:pt idx="5">
                  <c:v>SH_E_ZONAL</c:v>
                </c:pt>
                <c:pt idx="6">
                  <c:v>T_MAN_ORG.</c:v>
                </c:pt>
                <c:pt idx="7">
                  <c:v>T_PROF_DIRIGENTES</c:v>
                </c:pt>
                <c:pt idx="8">
                  <c:v>SH_E_SECTOR</c:v>
                </c:pt>
                <c:pt idx="9">
                  <c:v>SH_E_DIOCESANO</c:v>
                </c:pt>
                <c:pt idx="10">
                  <c:v>CAP BDD</c:v>
                </c:pt>
              </c:strCache>
            </c:strRef>
          </c:cat>
          <c:val>
            <c:numRef>
              <c:f>Tablero!$D$5:$D$15</c:f>
              <c:numCache>
                <c:formatCode>0%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D-5444-ABF5-3B94A181F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947033088"/>
        <c:axId val="-1947039616"/>
      </c:barChart>
      <c:catAx>
        <c:axId val="-1947033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47039616"/>
        <c:crosses val="autoZero"/>
        <c:auto val="1"/>
        <c:lblAlgn val="ctr"/>
        <c:lblOffset val="100"/>
        <c:noMultiLvlLbl val="0"/>
      </c:catAx>
      <c:valAx>
        <c:axId val="-1947039616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947033088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Tablero!$F$27</c:f>
              <c:strCache>
                <c:ptCount val="1"/>
              </c:strCache>
            </c:strRef>
          </c:tx>
          <c:spPr>
            <a:ln w="38100">
              <a:solidFill>
                <a:schemeClr val="accent4">
                  <a:lumMod val="50000"/>
                </a:schemeClr>
              </a:solidFill>
            </a:ln>
          </c:spPr>
          <c:marker>
            <c:spPr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cat>
            <c:strRef>
              <c:f>Tablero!$A$28:$A$39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Tablero!$D$28:$D$39</c:f>
              <c:numCache>
                <c:formatCode>0%</c:formatCode>
                <c:ptCount val="12"/>
                <c:pt idx="0">
                  <c:v>0.5</c:v>
                </c:pt>
                <c:pt idx="1">
                  <c:v>0.33333333333333331</c:v>
                </c:pt>
                <c:pt idx="2">
                  <c:v>1</c:v>
                </c:pt>
                <c:pt idx="3">
                  <c:v>0.66666666666666663</c:v>
                </c:pt>
                <c:pt idx="4">
                  <c:v>0.33333333333333331</c:v>
                </c:pt>
                <c:pt idx="5">
                  <c:v>1</c:v>
                </c:pt>
                <c:pt idx="6">
                  <c:v>0</c:v>
                </c:pt>
                <c:pt idx="7">
                  <c:v>0.66666666666666663</c:v>
                </c:pt>
                <c:pt idx="8">
                  <c:v>1</c:v>
                </c:pt>
                <c:pt idx="9">
                  <c:v>1</c:v>
                </c:pt>
                <c:pt idx="10">
                  <c:v>0.75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64-934D-A398-2433D0393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47038528"/>
        <c:axId val="-1947042336"/>
      </c:lineChart>
      <c:catAx>
        <c:axId val="-194703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47042336"/>
        <c:crosses val="autoZero"/>
        <c:auto val="1"/>
        <c:lblAlgn val="ctr"/>
        <c:lblOffset val="100"/>
        <c:noMultiLvlLbl val="0"/>
      </c:catAx>
      <c:valAx>
        <c:axId val="-194704233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947038528"/>
        <c:crosses val="autoZero"/>
        <c:crossBetween val="between"/>
        <c:majorUnit val="0.2"/>
        <c:minorUnit val="4.0000000000000008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Tablero!$D$46</c:f>
              <c:strCache>
                <c:ptCount val="1"/>
                <c:pt idx="0">
                  <c:v>%CUMPL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cat>
            <c:strRef>
              <c:f>Tablero!$A$47:$A$58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Tablero!$D$47:$D$58</c:f>
              <c:numCache>
                <c:formatCode>0%</c:formatCode>
                <c:ptCount val="12"/>
                <c:pt idx="0">
                  <c:v>7.1428571428571426E-3</c:v>
                </c:pt>
                <c:pt idx="1">
                  <c:v>1.7142857142857144E-2</c:v>
                </c:pt>
                <c:pt idx="2">
                  <c:v>0.36142857142857143</c:v>
                </c:pt>
                <c:pt idx="3">
                  <c:v>0.67428571428571427</c:v>
                </c:pt>
                <c:pt idx="4">
                  <c:v>0.7142857142857143</c:v>
                </c:pt>
                <c:pt idx="5">
                  <c:v>0.7857142857142857</c:v>
                </c:pt>
                <c:pt idx="6">
                  <c:v>0.87142857142857144</c:v>
                </c:pt>
                <c:pt idx="7">
                  <c:v>0.87142857142857144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F-ED46-B1B2-BC55B57EB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47045600"/>
        <c:axId val="-1947041248"/>
      </c:areaChart>
      <c:catAx>
        <c:axId val="-194704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47041248"/>
        <c:crosses val="autoZero"/>
        <c:auto val="1"/>
        <c:lblAlgn val="ctr"/>
        <c:lblOffset val="100"/>
        <c:noMultiLvlLbl val="0"/>
      </c:catAx>
      <c:valAx>
        <c:axId val="-194704124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947045600"/>
        <c:crosses val="autoZero"/>
        <c:crossBetween val="midCat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640826</xdr:colOff>
      <xdr:row>2</xdr:row>
      <xdr:rowOff>504153</xdr:rowOff>
    </xdr:from>
    <xdr:to>
      <xdr:col>14</xdr:col>
      <xdr:colOff>776962</xdr:colOff>
      <xdr:row>21</xdr:row>
      <xdr:rowOff>279633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134938</xdr:colOff>
      <xdr:row>25</xdr:row>
      <xdr:rowOff>39688</xdr:rowOff>
    </xdr:from>
    <xdr:to>
      <xdr:col>14</xdr:col>
      <xdr:colOff>723900</xdr:colOff>
      <xdr:row>41</xdr:row>
      <xdr:rowOff>198438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55562</xdr:colOff>
      <xdr:row>45</xdr:row>
      <xdr:rowOff>42862</xdr:rowOff>
    </xdr:from>
    <xdr:to>
      <xdr:col>14</xdr:col>
      <xdr:colOff>738188</xdr:colOff>
      <xdr:row>57</xdr:row>
      <xdr:rowOff>200025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127001</xdr:rowOff>
    </xdr:from>
    <xdr:to>
      <xdr:col>0</xdr:col>
      <xdr:colOff>1014664</xdr:colOff>
      <xdr:row>1</xdr:row>
      <xdr:rowOff>1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54429</xdr:rowOff>
    </xdr:from>
    <xdr:to>
      <xdr:col>3</xdr:col>
      <xdr:colOff>546848</xdr:colOff>
      <xdr:row>22</xdr:row>
      <xdr:rowOff>179933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6335486"/>
          <a:ext cx="3344477" cy="6806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rgbClr val="FF0000"/>
              </a:solidFill>
            </a:rPr>
            <a:t>SE CONSIDERAN LOS CURSOS QUE SE ENCUENTRAN EN LA MATRIZ DE CAP. P/MAT Y JOVENES DEL MANUAL DE ORGANIZACION VIGENTE.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39462</xdr:colOff>
      <xdr:row>0</xdr:row>
      <xdr:rowOff>25854</xdr:rowOff>
    </xdr:from>
    <xdr:to>
      <xdr:col>1</xdr:col>
      <xdr:colOff>289771</xdr:colOff>
      <xdr:row>5</xdr:row>
      <xdr:rowOff>50175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2" y="25854"/>
          <a:ext cx="563273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4"/>
  <sheetViews>
    <sheetView showGridLines="0" topLeftCell="A37" zoomScale="70" zoomScaleNormal="70" workbookViewId="0">
      <selection activeCell="A21" sqref="A21"/>
    </sheetView>
  </sheetViews>
  <sheetFormatPr baseColWidth="10" defaultRowHeight="15" x14ac:dyDescent="0.25"/>
  <cols>
    <col min="1" max="1" width="20.28515625" customWidth="1"/>
    <col min="2" max="2" width="11.7109375" style="1" customWidth="1"/>
    <col min="3" max="6" width="8.7109375" style="1" customWidth="1"/>
  </cols>
  <sheetData>
    <row r="1" spans="1:16" s="15" customFormat="1" ht="112.5" customHeight="1" x14ac:dyDescent="0.25">
      <c r="A1" s="78" t="s">
        <v>64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ht="37.5" customHeight="1" x14ac:dyDescent="0.25">
      <c r="A2" s="80" t="s">
        <v>45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6" ht="45" customHeight="1" x14ac:dyDescent="0.25">
      <c r="A3" s="6" t="s">
        <v>47</v>
      </c>
      <c r="B3" s="60"/>
      <c r="C3" s="60"/>
      <c r="D3" s="60"/>
      <c r="I3" s="79" t="s">
        <v>46</v>
      </c>
      <c r="J3" s="79"/>
      <c r="K3" s="79"/>
      <c r="L3" s="79"/>
      <c r="M3" s="79"/>
      <c r="N3" s="79"/>
      <c r="O3" s="79"/>
    </row>
    <row r="4" spans="1:16" x14ac:dyDescent="0.25">
      <c r="A4" s="43" t="s">
        <v>48</v>
      </c>
      <c r="B4" s="2" t="s">
        <v>49</v>
      </c>
      <c r="C4" s="57"/>
      <c r="D4" s="4" t="s">
        <v>50</v>
      </c>
      <c r="E4" s="7"/>
      <c r="F4" s="7"/>
    </row>
    <row r="5" spans="1:16" s="15" customFormat="1" ht="22.15" customHeight="1" x14ac:dyDescent="0.25">
      <c r="A5" s="15" t="s">
        <v>42</v>
      </c>
      <c r="B5" s="60">
        <v>1</v>
      </c>
      <c r="C5" s="58"/>
      <c r="D5" s="68">
        <f t="shared" ref="D5:D15" si="0">B5</f>
        <v>1</v>
      </c>
      <c r="E5" s="60"/>
      <c r="F5" s="60"/>
    </row>
    <row r="6" spans="1:16" s="15" customFormat="1" ht="22.15" customHeight="1" x14ac:dyDescent="0.25">
      <c r="A6" s="15" t="s">
        <v>43</v>
      </c>
      <c r="B6" s="60">
        <v>1</v>
      </c>
      <c r="C6" s="58"/>
      <c r="D6" s="68">
        <f t="shared" si="0"/>
        <v>1</v>
      </c>
      <c r="E6" s="60"/>
      <c r="F6" s="60"/>
    </row>
    <row r="7" spans="1:16" s="15" customFormat="1" ht="22.15" customHeight="1" x14ac:dyDescent="0.25">
      <c r="A7" s="15" t="s">
        <v>63</v>
      </c>
      <c r="B7" s="60">
        <v>1</v>
      </c>
      <c r="C7" s="58"/>
      <c r="D7" s="68">
        <f t="shared" si="0"/>
        <v>1</v>
      </c>
      <c r="E7" s="60"/>
      <c r="F7" s="60"/>
    </row>
    <row r="8" spans="1:16" s="15" customFormat="1" ht="22.15" customHeight="1" x14ac:dyDescent="0.25">
      <c r="A8" s="15" t="s">
        <v>57</v>
      </c>
      <c r="B8" s="60">
        <v>1</v>
      </c>
      <c r="C8" s="58"/>
      <c r="D8" s="68">
        <f t="shared" si="0"/>
        <v>1</v>
      </c>
      <c r="E8" s="60"/>
      <c r="F8" s="60"/>
    </row>
    <row r="9" spans="1:16" s="15" customFormat="1" ht="22.15" customHeight="1" x14ac:dyDescent="0.25">
      <c r="A9" s="15" t="s">
        <v>0</v>
      </c>
      <c r="B9" s="60">
        <v>0</v>
      </c>
      <c r="C9" s="76"/>
      <c r="D9" s="68">
        <f t="shared" si="0"/>
        <v>0</v>
      </c>
      <c r="E9" s="60"/>
      <c r="F9" s="60"/>
    </row>
    <row r="10" spans="1:16" s="15" customFormat="1" ht="22.15" customHeight="1" x14ac:dyDescent="0.25">
      <c r="A10" s="15" t="s">
        <v>58</v>
      </c>
      <c r="B10" s="60">
        <v>1</v>
      </c>
      <c r="C10" s="76"/>
      <c r="D10" s="68">
        <f t="shared" si="0"/>
        <v>1</v>
      </c>
      <c r="E10" s="60"/>
      <c r="F10" s="60"/>
    </row>
    <row r="11" spans="1:16" s="15" customFormat="1" ht="22.15" customHeight="1" x14ac:dyDescent="0.25">
      <c r="A11" s="15" t="s">
        <v>59</v>
      </c>
      <c r="B11" s="60">
        <v>0</v>
      </c>
      <c r="C11" s="76"/>
      <c r="D11" s="68">
        <f t="shared" si="0"/>
        <v>0</v>
      </c>
      <c r="E11" s="60"/>
      <c r="F11" s="60"/>
    </row>
    <row r="12" spans="1:16" s="15" customFormat="1" ht="22.15" customHeight="1" x14ac:dyDescent="0.25">
      <c r="A12" s="15" t="s">
        <v>60</v>
      </c>
      <c r="B12" s="60">
        <v>1</v>
      </c>
      <c r="C12" s="76"/>
      <c r="D12" s="68">
        <f t="shared" si="0"/>
        <v>1</v>
      </c>
      <c r="E12" s="60"/>
      <c r="F12" s="60"/>
    </row>
    <row r="13" spans="1:16" s="15" customFormat="1" ht="22.15" customHeight="1" x14ac:dyDescent="0.25">
      <c r="A13" s="15" t="s">
        <v>61</v>
      </c>
      <c r="B13" s="60">
        <v>1</v>
      </c>
      <c r="C13" s="76"/>
      <c r="D13" s="68">
        <f t="shared" si="0"/>
        <v>1</v>
      </c>
      <c r="E13" s="60"/>
      <c r="F13" s="60"/>
    </row>
    <row r="14" spans="1:16" s="15" customFormat="1" ht="22.15" customHeight="1" x14ac:dyDescent="0.25">
      <c r="A14" s="15" t="s">
        <v>62</v>
      </c>
      <c r="B14" s="60">
        <v>1</v>
      </c>
      <c r="C14" s="76"/>
      <c r="D14" s="68">
        <f t="shared" si="0"/>
        <v>1</v>
      </c>
      <c r="E14" s="60"/>
      <c r="F14" s="60"/>
    </row>
    <row r="15" spans="1:16" s="15" customFormat="1" ht="22.15" customHeight="1" x14ac:dyDescent="0.25">
      <c r="A15" s="15" t="s">
        <v>44</v>
      </c>
      <c r="B15" s="60">
        <v>0</v>
      </c>
      <c r="C15" s="58"/>
      <c r="D15" s="68">
        <f t="shared" si="0"/>
        <v>0</v>
      </c>
      <c r="E15" s="60"/>
      <c r="F15" s="60"/>
    </row>
    <row r="16" spans="1:16" x14ac:dyDescent="0.25">
      <c r="A16" s="8" t="s">
        <v>1</v>
      </c>
      <c r="B16" s="3">
        <f>SUM(B5:B15)</f>
        <v>8</v>
      </c>
      <c r="C16" s="3"/>
      <c r="D16" s="3"/>
      <c r="E16" s="7"/>
      <c r="F16" s="7"/>
      <c r="G16" s="16"/>
    </row>
    <row r="17" spans="1:15" ht="6" customHeight="1" x14ac:dyDescent="0.25">
      <c r="E17" s="7"/>
      <c r="F17" s="7"/>
      <c r="G17" s="16"/>
    </row>
    <row r="18" spans="1:15" x14ac:dyDescent="0.25">
      <c r="A18" s="61"/>
      <c r="B18" s="61"/>
      <c r="C18" s="61" t="s">
        <v>27</v>
      </c>
      <c r="D18" s="18">
        <f>AVERAGE(D5:D15)</f>
        <v>0.72727272727272729</v>
      </c>
      <c r="E18" s="7"/>
      <c r="F18" s="7"/>
      <c r="G18" s="16"/>
    </row>
    <row r="19" spans="1:15" x14ac:dyDescent="0.25">
      <c r="A19" s="62"/>
      <c r="B19" s="62"/>
      <c r="C19" s="62" t="s">
        <v>28</v>
      </c>
      <c r="D19" s="42">
        <f>D18*0.2*100</f>
        <v>14.545454545454547</v>
      </c>
    </row>
    <row r="20" spans="1:15" x14ac:dyDescent="0.25">
      <c r="A20" s="7"/>
      <c r="B20" s="7"/>
      <c r="C20" s="41"/>
      <c r="D20" s="7"/>
      <c r="E20" s="66"/>
      <c r="F20" s="66"/>
      <c r="G20" s="67"/>
    </row>
    <row r="21" spans="1:15" x14ac:dyDescent="0.25">
      <c r="B21" s="7"/>
      <c r="C21" s="41"/>
      <c r="D21" s="7"/>
      <c r="E21" s="66"/>
      <c r="F21" s="66"/>
      <c r="G21" s="67"/>
    </row>
    <row r="23" spans="1:15" ht="32.25" customHeight="1" x14ac:dyDescent="0.25">
      <c r="A23" s="77"/>
    </row>
    <row r="24" spans="1:15" ht="39.75" customHeight="1" x14ac:dyDescent="0.25">
      <c r="A24" s="80" t="s">
        <v>53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ht="40.5" customHeight="1" x14ac:dyDescent="0.25">
      <c r="A25" s="82" t="s">
        <v>55</v>
      </c>
      <c r="B25" s="82"/>
      <c r="C25" s="82"/>
      <c r="D25" s="82"/>
      <c r="E25" s="82"/>
      <c r="H25" s="82" t="s">
        <v>54</v>
      </c>
      <c r="I25" s="82"/>
      <c r="J25" s="82"/>
      <c r="K25" s="82"/>
      <c r="L25" s="82"/>
      <c r="M25" s="82"/>
      <c r="N25" s="82"/>
      <c r="O25" s="82"/>
    </row>
    <row r="26" spans="1:15" ht="9" customHeight="1" x14ac:dyDescent="0.25"/>
    <row r="27" spans="1:15" ht="32.25" customHeight="1" x14ac:dyDescent="0.25">
      <c r="A27" s="9" t="s">
        <v>2</v>
      </c>
      <c r="B27" s="47" t="s">
        <v>51</v>
      </c>
      <c r="C27" s="47" t="s">
        <v>52</v>
      </c>
      <c r="D27" s="57" t="s">
        <v>16</v>
      </c>
      <c r="E27" s="69"/>
      <c r="F27" s="7"/>
    </row>
    <row r="28" spans="1:15" x14ac:dyDescent="0.25">
      <c r="A28" s="8" t="s">
        <v>10</v>
      </c>
      <c r="B28" s="1">
        <v>2</v>
      </c>
      <c r="C28" s="60">
        <v>1</v>
      </c>
      <c r="D28" s="11">
        <f t="shared" ref="D28:D39" si="1">C28/B28</f>
        <v>0.5</v>
      </c>
    </row>
    <row r="29" spans="1:15" x14ac:dyDescent="0.25">
      <c r="A29" s="8" t="s">
        <v>11</v>
      </c>
      <c r="B29" s="1">
        <v>3</v>
      </c>
      <c r="C29" s="60">
        <v>1</v>
      </c>
      <c r="D29" s="11">
        <f t="shared" si="1"/>
        <v>0.33333333333333331</v>
      </c>
    </row>
    <row r="30" spans="1:15" x14ac:dyDescent="0.25">
      <c r="A30" s="8" t="s">
        <v>12</v>
      </c>
      <c r="B30" s="1">
        <v>4</v>
      </c>
      <c r="C30" s="60">
        <v>4</v>
      </c>
      <c r="D30" s="11">
        <f t="shared" si="1"/>
        <v>1</v>
      </c>
    </row>
    <row r="31" spans="1:15" x14ac:dyDescent="0.25">
      <c r="A31" s="8" t="s">
        <v>13</v>
      </c>
      <c r="B31" s="1">
        <v>6</v>
      </c>
      <c r="C31" s="60">
        <v>4</v>
      </c>
      <c r="D31" s="11">
        <f t="shared" si="1"/>
        <v>0.66666666666666663</v>
      </c>
    </row>
    <row r="32" spans="1:15" x14ac:dyDescent="0.25">
      <c r="A32" s="8" t="s">
        <v>14</v>
      </c>
      <c r="B32" s="1">
        <v>3</v>
      </c>
      <c r="C32" s="60">
        <v>1</v>
      </c>
      <c r="D32" s="11">
        <f t="shared" si="1"/>
        <v>0.33333333333333331</v>
      </c>
    </row>
    <row r="33" spans="1:15" x14ac:dyDescent="0.25">
      <c r="A33" s="8" t="s">
        <v>3</v>
      </c>
      <c r="B33" s="1">
        <v>3</v>
      </c>
      <c r="C33" s="60">
        <v>3</v>
      </c>
      <c r="D33" s="11">
        <f t="shared" si="1"/>
        <v>1</v>
      </c>
    </row>
    <row r="34" spans="1:15" x14ac:dyDescent="0.25">
      <c r="A34" s="8" t="s">
        <v>4</v>
      </c>
      <c r="B34" s="1">
        <v>1</v>
      </c>
      <c r="C34" s="60">
        <v>0</v>
      </c>
      <c r="D34" s="11">
        <f t="shared" si="1"/>
        <v>0</v>
      </c>
    </row>
    <row r="35" spans="1:15" x14ac:dyDescent="0.25">
      <c r="A35" s="8" t="s">
        <v>5</v>
      </c>
      <c r="B35" s="1">
        <v>3</v>
      </c>
      <c r="C35" s="60">
        <v>2</v>
      </c>
      <c r="D35" s="11">
        <f t="shared" si="1"/>
        <v>0.66666666666666663</v>
      </c>
    </row>
    <row r="36" spans="1:15" x14ac:dyDescent="0.25">
      <c r="A36" s="8" t="s">
        <v>6</v>
      </c>
      <c r="B36" s="1">
        <v>4</v>
      </c>
      <c r="C36" s="60">
        <v>4</v>
      </c>
      <c r="D36" s="11">
        <f t="shared" si="1"/>
        <v>1</v>
      </c>
    </row>
    <row r="37" spans="1:15" x14ac:dyDescent="0.25">
      <c r="A37" s="8" t="s">
        <v>7</v>
      </c>
      <c r="B37" s="1">
        <v>4</v>
      </c>
      <c r="C37" s="60">
        <v>4</v>
      </c>
      <c r="D37" s="11">
        <f t="shared" si="1"/>
        <v>1</v>
      </c>
    </row>
    <row r="38" spans="1:15" x14ac:dyDescent="0.25">
      <c r="A38" s="8" t="s">
        <v>8</v>
      </c>
      <c r="B38" s="60">
        <v>4</v>
      </c>
      <c r="C38" s="60">
        <v>3</v>
      </c>
      <c r="D38" s="11">
        <f t="shared" si="1"/>
        <v>0.75</v>
      </c>
    </row>
    <row r="39" spans="1:15" x14ac:dyDescent="0.25">
      <c r="A39" s="8" t="s">
        <v>9</v>
      </c>
      <c r="B39" s="60">
        <v>4</v>
      </c>
      <c r="C39" s="60">
        <v>4</v>
      </c>
      <c r="D39" s="11">
        <f t="shared" si="1"/>
        <v>1</v>
      </c>
    </row>
    <row r="40" spans="1:15" s="12" customFormat="1" ht="21" customHeight="1" x14ac:dyDescent="0.25">
      <c r="A40" s="50" t="s">
        <v>15</v>
      </c>
      <c r="B40" s="48">
        <f>SUM(B28:B39)</f>
        <v>41</v>
      </c>
      <c r="C40" s="48">
        <f t="shared" ref="C40" si="2">SUM(C28:C39)</f>
        <v>31</v>
      </c>
      <c r="D40" s="49"/>
      <c r="E40" s="52"/>
      <c r="F40" s="71"/>
    </row>
    <row r="41" spans="1:15" s="12" customFormat="1" ht="21" customHeight="1" x14ac:dyDescent="0.25">
      <c r="A41" s="51"/>
      <c r="B41" s="52"/>
      <c r="C41" s="59" t="s">
        <v>27</v>
      </c>
      <c r="D41" s="13">
        <f>AVERAGE(D28:D39)</f>
        <v>0.6875</v>
      </c>
      <c r="E41" s="72"/>
      <c r="F41" s="71"/>
    </row>
    <row r="42" spans="1:15" ht="18" customHeight="1" x14ac:dyDescent="0.25">
      <c r="C42" s="70" t="s">
        <v>28</v>
      </c>
      <c r="D42" s="45">
        <f>D41*30</f>
        <v>20.625</v>
      </c>
      <c r="E42" s="73"/>
      <c r="F42" s="7"/>
    </row>
    <row r="43" spans="1:15" ht="63" customHeight="1" x14ac:dyDescent="0.25"/>
    <row r="44" spans="1:15" ht="46.5" customHeight="1" x14ac:dyDescent="0.25">
      <c r="A44" s="80" t="s">
        <v>56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</row>
    <row r="45" spans="1:15" s="12" customFormat="1" ht="24" customHeight="1" x14ac:dyDescent="0.25">
      <c r="A45" s="82" t="s">
        <v>66</v>
      </c>
      <c r="B45" s="82"/>
      <c r="C45" s="82"/>
      <c r="D45" s="82"/>
      <c r="E45" s="82"/>
      <c r="F45" s="82" t="s">
        <v>19</v>
      </c>
      <c r="G45" s="82"/>
      <c r="H45" s="82"/>
      <c r="I45" s="82"/>
      <c r="J45" s="82"/>
      <c r="K45" s="82"/>
      <c r="L45" s="82"/>
      <c r="M45" s="82"/>
      <c r="N45" s="82"/>
      <c r="O45" s="82"/>
    </row>
    <row r="46" spans="1:15" ht="25.5" x14ac:dyDescent="0.25">
      <c r="A46" s="53" t="s">
        <v>2</v>
      </c>
      <c r="B46" s="14" t="s">
        <v>17</v>
      </c>
      <c r="C46" s="10"/>
      <c r="D46" s="2" t="s">
        <v>16</v>
      </c>
      <c r="E46" s="14" t="s">
        <v>18</v>
      </c>
      <c r="F46"/>
    </row>
    <row r="47" spans="1:15" ht="19.899999999999999" customHeight="1" x14ac:dyDescent="0.25">
      <c r="A47" s="44" t="s">
        <v>10</v>
      </c>
      <c r="B47" s="5">
        <v>5</v>
      </c>
      <c r="C47" s="46"/>
      <c r="D47" s="11">
        <f t="shared" ref="D47:D58" si="3">B47/$C$59</f>
        <v>7.1428571428571426E-3</v>
      </c>
      <c r="E47" s="54">
        <v>100</v>
      </c>
      <c r="F47"/>
    </row>
    <row r="48" spans="1:15" ht="19.899999999999999" customHeight="1" x14ac:dyDescent="0.25">
      <c r="A48" s="44" t="s">
        <v>11</v>
      </c>
      <c r="B48" s="5">
        <v>12</v>
      </c>
      <c r="C48" s="46"/>
      <c r="D48" s="11">
        <f t="shared" si="3"/>
        <v>1.7142857142857144E-2</v>
      </c>
      <c r="E48" s="54">
        <v>100</v>
      </c>
      <c r="F48"/>
    </row>
    <row r="49" spans="1:7" ht="19.899999999999999" customHeight="1" x14ac:dyDescent="0.25">
      <c r="A49" s="44" t="s">
        <v>12</v>
      </c>
      <c r="B49" s="5">
        <v>253</v>
      </c>
      <c r="C49" s="46"/>
      <c r="D49" s="11">
        <f t="shared" si="3"/>
        <v>0.36142857142857143</v>
      </c>
      <c r="E49" s="54">
        <v>100</v>
      </c>
      <c r="F49"/>
    </row>
    <row r="50" spans="1:7" ht="19.899999999999999" customHeight="1" x14ac:dyDescent="0.25">
      <c r="A50" s="44" t="s">
        <v>13</v>
      </c>
      <c r="B50" s="5">
        <v>472</v>
      </c>
      <c r="C50" s="46"/>
      <c r="D50" s="11">
        <f t="shared" si="3"/>
        <v>0.67428571428571427</v>
      </c>
      <c r="E50" s="54">
        <v>80</v>
      </c>
      <c r="F50"/>
    </row>
    <row r="51" spans="1:7" ht="19.899999999999999" customHeight="1" x14ac:dyDescent="0.25">
      <c r="A51" s="44" t="s">
        <v>14</v>
      </c>
      <c r="B51" s="5">
        <v>500</v>
      </c>
      <c r="C51" s="46"/>
      <c r="D51" s="11">
        <f t="shared" si="3"/>
        <v>0.7142857142857143</v>
      </c>
      <c r="E51" s="54">
        <v>80</v>
      </c>
      <c r="F51"/>
    </row>
    <row r="52" spans="1:7" ht="19.899999999999999" customHeight="1" x14ac:dyDescent="0.25">
      <c r="A52" s="44" t="s">
        <v>3</v>
      </c>
      <c r="B52" s="5">
        <v>550</v>
      </c>
      <c r="C52" s="46"/>
      <c r="D52" s="11">
        <f t="shared" si="3"/>
        <v>0.7857142857142857</v>
      </c>
      <c r="E52" s="54">
        <v>50</v>
      </c>
      <c r="F52"/>
    </row>
    <row r="53" spans="1:7" ht="19.899999999999999" customHeight="1" x14ac:dyDescent="0.25">
      <c r="A53" s="44" t="s">
        <v>4</v>
      </c>
      <c r="B53" s="5">
        <v>610</v>
      </c>
      <c r="C53" s="46"/>
      <c r="D53" s="11">
        <f t="shared" si="3"/>
        <v>0.87142857142857144</v>
      </c>
      <c r="E53" s="54">
        <v>50</v>
      </c>
      <c r="F53"/>
    </row>
    <row r="54" spans="1:7" ht="19.899999999999999" customHeight="1" x14ac:dyDescent="0.25">
      <c r="A54" s="44" t="s">
        <v>5</v>
      </c>
      <c r="B54" s="5">
        <v>610</v>
      </c>
      <c r="C54" s="46"/>
      <c r="D54" s="11">
        <f t="shared" si="3"/>
        <v>0.87142857142857144</v>
      </c>
      <c r="E54" s="54">
        <v>25</v>
      </c>
      <c r="F54"/>
    </row>
    <row r="55" spans="1:7" ht="19.899999999999999" customHeight="1" x14ac:dyDescent="0.25">
      <c r="A55" s="44" t="s">
        <v>6</v>
      </c>
      <c r="B55" s="5">
        <v>700</v>
      </c>
      <c r="C55" s="46"/>
      <c r="D55" s="11">
        <f t="shared" si="3"/>
        <v>1</v>
      </c>
      <c r="E55" s="54">
        <v>25</v>
      </c>
      <c r="F55"/>
    </row>
    <row r="56" spans="1:7" ht="19.899999999999999" customHeight="1" x14ac:dyDescent="0.25">
      <c r="A56" s="44" t="s">
        <v>7</v>
      </c>
      <c r="B56" s="17">
        <v>700</v>
      </c>
      <c r="C56" s="46"/>
      <c r="D56" s="11">
        <f t="shared" si="3"/>
        <v>1</v>
      </c>
      <c r="E56" s="54">
        <v>0</v>
      </c>
      <c r="F56"/>
    </row>
    <row r="57" spans="1:7" ht="19.899999999999999" customHeight="1" x14ac:dyDescent="0.25">
      <c r="A57" s="44" t="s">
        <v>8</v>
      </c>
      <c r="B57" s="17">
        <v>700</v>
      </c>
      <c r="C57" s="46"/>
      <c r="D57" s="11">
        <f t="shared" si="3"/>
        <v>1</v>
      </c>
      <c r="E57" s="54">
        <v>0</v>
      </c>
      <c r="F57"/>
    </row>
    <row r="58" spans="1:7" ht="19.899999999999999" customHeight="1" thickBot="1" x14ac:dyDescent="0.3">
      <c r="A58" s="44" t="s">
        <v>9</v>
      </c>
      <c r="B58" s="17">
        <v>700</v>
      </c>
      <c r="C58" s="46"/>
      <c r="D58" s="11">
        <f t="shared" si="3"/>
        <v>1</v>
      </c>
      <c r="E58" s="54">
        <v>0</v>
      </c>
      <c r="F58"/>
    </row>
    <row r="59" spans="1:7" x14ac:dyDescent="0.25">
      <c r="A59" s="83" t="s">
        <v>31</v>
      </c>
      <c r="B59" s="83"/>
      <c r="C59" s="84">
        <v>700</v>
      </c>
      <c r="D59" s="86" t="s">
        <v>27</v>
      </c>
      <c r="E59" s="86"/>
      <c r="F59" s="74">
        <f>(IF(D49&gt;=1,100,IF(D51&gt;=1,80,IF(D53&gt;=1,50,IF(D55&gt;=1,25,0)))))/100</f>
        <v>0.25</v>
      </c>
      <c r="G59" s="75"/>
    </row>
    <row r="60" spans="1:7" ht="15.75" thickBot="1" x14ac:dyDescent="0.3">
      <c r="A60" s="83"/>
      <c r="B60" s="83"/>
      <c r="C60" s="85"/>
      <c r="D60" s="87" t="s">
        <v>28</v>
      </c>
      <c r="E60" s="87"/>
      <c r="F60" s="45">
        <f>F59*0.5*100</f>
        <v>12.5</v>
      </c>
    </row>
    <row r="64" spans="1:7" ht="28.5" customHeight="1" x14ac:dyDescent="0.25">
      <c r="A64" s="15" t="s">
        <v>20</v>
      </c>
      <c r="B64" s="81">
        <f ca="1" xml:space="preserve"> TODAY()</f>
        <v>43748</v>
      </c>
      <c r="C64" s="81"/>
      <c r="D64" s="81"/>
      <c r="E64" s="81"/>
      <c r="F64" s="81"/>
      <c r="G64" s="81"/>
    </row>
  </sheetData>
  <mergeCells count="14">
    <mergeCell ref="A1:P1"/>
    <mergeCell ref="I3:O3"/>
    <mergeCell ref="A2:P2"/>
    <mergeCell ref="B64:G64"/>
    <mergeCell ref="A45:E45"/>
    <mergeCell ref="A25:E25"/>
    <mergeCell ref="H25:O25"/>
    <mergeCell ref="A24:O24"/>
    <mergeCell ref="A44:O44"/>
    <mergeCell ref="F45:O45"/>
    <mergeCell ref="A59:B60"/>
    <mergeCell ref="C59:C60"/>
    <mergeCell ref="D59:E59"/>
    <mergeCell ref="D60:E60"/>
  </mergeCells>
  <conditionalFormatting sqref="D16:F16 B1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8:D3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7:D58">
    <cfRule type="colorScale" priority="2">
      <colorScale>
        <cfvo type="min"/>
        <cfvo type="num" val="0.5"/>
        <cfvo type="num" val="1"/>
        <color rgb="FFF8696B"/>
        <color rgb="FFFFEB84"/>
        <color rgb="FF63BE7B"/>
      </colorScale>
    </cfRule>
  </conditionalFormatting>
  <conditionalFormatting sqref="C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1" fitToHeight="0" orientation="portrait" r:id="rId1"/>
  <rowBreaks count="1" manualBreakCount="1">
    <brk id="42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7"/>
  <sheetViews>
    <sheetView tabSelected="1" zoomScaleNormal="100" workbookViewId="0">
      <selection activeCell="A12" sqref="A1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20.7109375" customWidth="1"/>
    <col min="4" max="4" width="18.7109375" customWidth="1"/>
    <col min="5" max="5" width="9.7109375" customWidth="1"/>
    <col min="6" max="7" width="10.7109375" customWidth="1"/>
  </cols>
  <sheetData>
    <row r="1" spans="1:8" ht="17.25" x14ac:dyDescent="0.25">
      <c r="A1" s="29"/>
      <c r="B1" s="90" t="s">
        <v>21</v>
      </c>
      <c r="C1" s="90"/>
      <c r="D1" s="90"/>
      <c r="E1" s="90"/>
      <c r="F1" s="90"/>
      <c r="G1" s="90"/>
      <c r="H1" s="16"/>
    </row>
    <row r="2" spans="1:8" ht="9" customHeight="1" x14ac:dyDescent="0.25">
      <c r="A2" s="29"/>
      <c r="B2" s="30"/>
      <c r="C2" s="30"/>
      <c r="D2" s="30"/>
      <c r="E2" s="30"/>
      <c r="F2" s="30"/>
      <c r="G2" s="30"/>
      <c r="H2" s="16"/>
    </row>
    <row r="3" spans="1:8" ht="17.25" x14ac:dyDescent="0.25">
      <c r="A3" s="29"/>
      <c r="B3" s="90" t="s">
        <v>41</v>
      </c>
      <c r="C3" s="90"/>
      <c r="D3" s="90"/>
      <c r="E3" s="90"/>
      <c r="F3" s="90"/>
      <c r="G3" s="90"/>
      <c r="H3" s="16"/>
    </row>
    <row r="4" spans="1:8" x14ac:dyDescent="0.25">
      <c r="A4" s="31"/>
      <c r="B4" s="91" t="s">
        <v>22</v>
      </c>
      <c r="C4" s="91"/>
      <c r="D4" s="91"/>
      <c r="E4" s="91"/>
      <c r="F4" s="91"/>
      <c r="G4" s="91"/>
      <c r="H4" s="16"/>
    </row>
    <row r="5" spans="1:8" ht="13.5" customHeight="1" x14ac:dyDescent="0.25">
      <c r="A5" s="31"/>
      <c r="B5" s="32"/>
      <c r="C5" s="32"/>
      <c r="D5" s="32"/>
      <c r="E5" s="32"/>
      <c r="F5" s="32"/>
      <c r="G5" s="32"/>
      <c r="H5" s="16"/>
    </row>
    <row r="6" spans="1:8" s="19" customFormat="1" ht="21.75" customHeight="1" x14ac:dyDescent="0.2">
      <c r="A6" s="92" t="s">
        <v>33</v>
      </c>
      <c r="B6" s="92"/>
      <c r="C6" s="92"/>
      <c r="D6" s="92"/>
      <c r="E6" s="92"/>
      <c r="F6" s="92"/>
      <c r="G6" s="92"/>
      <c r="H6" s="33"/>
    </row>
    <row r="7" spans="1:8" s="20" customFormat="1" ht="14.25" customHeight="1" x14ac:dyDescent="0.25">
      <c r="A7" s="93"/>
      <c r="B7" s="89" t="s">
        <v>23</v>
      </c>
      <c r="C7" s="89" t="s">
        <v>24</v>
      </c>
      <c r="D7" s="89" t="s">
        <v>25</v>
      </c>
      <c r="E7" s="89" t="s">
        <v>26</v>
      </c>
      <c r="F7" s="89" t="s">
        <v>27</v>
      </c>
      <c r="G7" s="89" t="s">
        <v>28</v>
      </c>
      <c r="H7" s="34"/>
    </row>
    <row r="8" spans="1:8" s="20" customFormat="1" ht="16.5" customHeight="1" x14ac:dyDescent="0.25">
      <c r="A8" s="93"/>
      <c r="B8" s="89"/>
      <c r="C8" s="89"/>
      <c r="D8" s="89"/>
      <c r="E8" s="89"/>
      <c r="F8" s="89"/>
      <c r="G8" s="89"/>
      <c r="H8" s="34"/>
    </row>
    <row r="9" spans="1:8" ht="49.9" customHeight="1" x14ac:dyDescent="0.25">
      <c r="A9" s="39">
        <v>1</v>
      </c>
      <c r="B9" s="35" t="s">
        <v>34</v>
      </c>
      <c r="C9" s="36" t="s">
        <v>35</v>
      </c>
      <c r="D9" s="40" t="s">
        <v>36</v>
      </c>
      <c r="E9" s="37">
        <v>0.2</v>
      </c>
      <c r="F9" s="63">
        <f>Tablero!D18</f>
        <v>0.72727272727272729</v>
      </c>
      <c r="G9" s="64">
        <f>Tablero!D19</f>
        <v>14.545454545454547</v>
      </c>
      <c r="H9" s="16"/>
    </row>
    <row r="10" spans="1:8" ht="49.9" customHeight="1" x14ac:dyDescent="0.25">
      <c r="A10" s="39">
        <v>2</v>
      </c>
      <c r="B10" s="35" t="s">
        <v>37</v>
      </c>
      <c r="C10" s="36" t="s">
        <v>38</v>
      </c>
      <c r="D10" s="36" t="s">
        <v>39</v>
      </c>
      <c r="E10" s="37">
        <v>0.3</v>
      </c>
      <c r="F10" s="63">
        <f>Tablero!D41</f>
        <v>0.6875</v>
      </c>
      <c r="G10" s="64">
        <f>Tablero!D42</f>
        <v>20.625</v>
      </c>
      <c r="H10" s="16"/>
    </row>
    <row r="11" spans="1:8" ht="49.9" customHeight="1" x14ac:dyDescent="0.25">
      <c r="A11" s="39">
        <v>3</v>
      </c>
      <c r="B11" s="35" t="s">
        <v>30</v>
      </c>
      <c r="C11" s="36" t="s">
        <v>32</v>
      </c>
      <c r="D11" s="40" t="s">
        <v>65</v>
      </c>
      <c r="E11" s="37">
        <v>0.5</v>
      </c>
      <c r="F11" s="63">
        <f>Tablero!F59</f>
        <v>0.25</v>
      </c>
      <c r="G11" s="64">
        <f>Tablero!F60</f>
        <v>12.5</v>
      </c>
      <c r="H11" s="16"/>
    </row>
    <row r="12" spans="1:8" ht="9.75" customHeight="1" x14ac:dyDescent="0.25">
      <c r="A12" s="21"/>
      <c r="B12" s="22"/>
      <c r="C12" s="23"/>
      <c r="D12" s="23"/>
      <c r="E12" s="24"/>
      <c r="F12" s="25"/>
      <c r="G12" s="25"/>
      <c r="H12" s="16"/>
    </row>
    <row r="13" spans="1:8" s="28" customFormat="1" ht="21.75" customHeight="1" x14ac:dyDescent="0.3">
      <c r="A13" s="26"/>
      <c r="B13" s="27"/>
      <c r="C13" s="27"/>
      <c r="D13" s="27"/>
      <c r="E13" s="27"/>
      <c r="F13" s="21" t="s">
        <v>29</v>
      </c>
      <c r="G13" s="65">
        <f>SUM(G9:G11)</f>
        <v>47.670454545454547</v>
      </c>
      <c r="H13" s="38"/>
    </row>
    <row r="14" spans="1:8" s="55" customFormat="1" ht="45" customHeight="1" x14ac:dyDescent="0.3">
      <c r="A14" s="88" t="s">
        <v>40</v>
      </c>
      <c r="B14" s="88"/>
      <c r="C14" s="88"/>
      <c r="D14" s="88"/>
      <c r="E14" s="88"/>
      <c r="F14" s="88"/>
      <c r="G14" s="88"/>
      <c r="H14" s="56"/>
    </row>
    <row r="15" spans="1:8" x14ac:dyDescent="0.25">
      <c r="A15" s="16"/>
      <c r="B15" s="16"/>
      <c r="C15" s="16"/>
      <c r="D15" s="16"/>
      <c r="E15" s="16"/>
      <c r="F15" s="16"/>
      <c r="G15" s="16"/>
      <c r="H15" s="16"/>
    </row>
    <row r="16" spans="1:8" x14ac:dyDescent="0.25">
      <c r="A16" s="16"/>
      <c r="B16" s="16"/>
      <c r="C16" s="16"/>
      <c r="D16" s="16"/>
      <c r="E16" s="16"/>
      <c r="F16" s="16"/>
      <c r="G16" s="16"/>
      <c r="H16" s="16"/>
    </row>
    <row r="17" spans="1:8" x14ac:dyDescent="0.25">
      <c r="A17" s="16"/>
      <c r="B17" s="16"/>
      <c r="C17" s="16"/>
      <c r="D17" s="16"/>
      <c r="E17" s="16"/>
      <c r="F17" s="16"/>
      <c r="G17" s="16"/>
      <c r="H17" s="16"/>
    </row>
  </sheetData>
  <mergeCells count="12">
    <mergeCell ref="A14:G14"/>
    <mergeCell ref="F7:F8"/>
    <mergeCell ref="G7:G8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2019-10-10T22:41:31Z</dcterms:modified>
</cp:coreProperties>
</file>